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11. NOVIEMBRE\3. TERCERA SEMANA\"/>
    </mc:Choice>
  </mc:AlternateContent>
  <xr:revisionPtr revIDLastSave="0" documentId="13_ncr:1_{D888BE8D-A42F-4D0F-9BD2-46F7F6EB0871}" xr6:coauthVersionLast="47" xr6:coauthVersionMax="47" xr10:uidLastSave="{00000000-0000-0000-0000-000000000000}"/>
  <workbookProtection workbookAlgorithmName="SHA-512" workbookHashValue="EuduICnFztnD294Vi+W77SLu48rw5UI6KGUF/+2ob51+nkVJjR59Z7VUwxuPTFeor6JPnNXTVdmYv6lji4K1eg==" workbookSaltValue="xQPmc64d91/2xg/O7iubX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numeracion!$A$1:$C$240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numeracion!$B$2:$I$240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0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X28" i="45" s="1"/>
  <c r="L26" i="54"/>
  <c r="L488" i="40"/>
  <c r="L480" i="40"/>
  <c r="L472" i="40"/>
  <c r="L464" i="40"/>
  <c r="L456" i="40"/>
  <c r="L448" i="40"/>
  <c r="L440" i="40"/>
  <c r="L432" i="40"/>
  <c r="L424" i="40"/>
  <c r="L416" i="40"/>
  <c r="L408" i="40"/>
  <c r="L400" i="40"/>
  <c r="L392" i="40"/>
  <c r="L384" i="40"/>
  <c r="L376" i="40"/>
  <c r="L368" i="40"/>
  <c r="L360" i="40"/>
  <c r="L352" i="40"/>
  <c r="L344" i="40"/>
  <c r="L336" i="40"/>
  <c r="L328" i="40"/>
  <c r="L320" i="40"/>
  <c r="L312" i="40"/>
  <c r="L304" i="40"/>
  <c r="L296" i="40"/>
  <c r="L288" i="40"/>
  <c r="L280" i="40"/>
  <c r="L272" i="40"/>
  <c r="L264" i="40"/>
  <c r="L256" i="40"/>
  <c r="L248" i="40"/>
  <c r="L240" i="40"/>
  <c r="L104" i="40"/>
  <c r="L96" i="40"/>
  <c r="L88" i="40"/>
  <c r="L80" i="40"/>
  <c r="L72" i="40"/>
  <c r="L64" i="40"/>
  <c r="L56" i="40"/>
  <c r="L48" i="40"/>
  <c r="L40" i="40"/>
  <c r="L32" i="40"/>
  <c r="L27" i="40"/>
  <c r="L24" i="40"/>
  <c r="L19" i="40"/>
  <c r="L16" i="40"/>
  <c r="L11" i="40"/>
  <c r="L8" i="40"/>
  <c r="D3" i="40"/>
  <c r="V1" i="45" s="1"/>
  <c r="T26" i="17"/>
  <c r="T5" i="43" s="1"/>
  <c r="P26" i="17"/>
  <c r="P5" i="43" s="1"/>
  <c r="P5" i="45" s="1"/>
  <c r="L26" i="17"/>
  <c r="L5" i="43" s="1"/>
  <c r="L7" i="40"/>
  <c r="W7" i="40"/>
  <c r="AE7" i="40"/>
  <c r="W8" i="40"/>
  <c r="AE8" i="40"/>
  <c r="L9" i="40"/>
  <c r="W9" i="40"/>
  <c r="AE9" i="40"/>
  <c r="L10" i="40"/>
  <c r="W10" i="40"/>
  <c r="AE10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W16" i="40"/>
  <c r="AE16" i="40"/>
  <c r="L17" i="40"/>
  <c r="W17" i="40"/>
  <c r="AE17" i="40"/>
  <c r="L18" i="40"/>
  <c r="W18" i="40"/>
  <c r="AE18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W24" i="40"/>
  <c r="AE24" i="40"/>
  <c r="L25" i="40"/>
  <c r="W25" i="40"/>
  <c r="AE25" i="40"/>
  <c r="L26" i="40"/>
  <c r="W26" i="40"/>
  <c r="AE26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1" i="40"/>
  <c r="L242" i="40"/>
  <c r="L243" i="40"/>
  <c r="L244" i="40"/>
  <c r="L245" i="40"/>
  <c r="L246" i="40"/>
  <c r="L247" i="40"/>
  <c r="L249" i="40"/>
  <c r="L250" i="40"/>
  <c r="L251" i="40"/>
  <c r="L252" i="40"/>
  <c r="L253" i="40"/>
  <c r="L254" i="40"/>
  <c r="L255" i="40"/>
  <c r="L257" i="40"/>
  <c r="L258" i="40"/>
  <c r="L259" i="40"/>
  <c r="L260" i="40"/>
  <c r="L261" i="40"/>
  <c r="L262" i="40"/>
  <c r="L263" i="40"/>
  <c r="L265" i="40"/>
  <c r="L266" i="40"/>
  <c r="L267" i="40"/>
  <c r="L268" i="40"/>
  <c r="L269" i="40"/>
  <c r="L270" i="40"/>
  <c r="L271" i="40"/>
  <c r="L273" i="40"/>
  <c r="L274" i="40"/>
  <c r="L275" i="40"/>
  <c r="L276" i="40"/>
  <c r="L277" i="40"/>
  <c r="L278" i="40"/>
  <c r="L279" i="40"/>
  <c r="L281" i="40"/>
  <c r="L282" i="40"/>
  <c r="L283" i="40"/>
  <c r="L284" i="40"/>
  <c r="L285" i="40"/>
  <c r="L286" i="40"/>
  <c r="L287" i="40"/>
  <c r="L289" i="40"/>
  <c r="L290" i="40"/>
  <c r="L291" i="40"/>
  <c r="L292" i="40"/>
  <c r="L293" i="40"/>
  <c r="L294" i="40"/>
  <c r="L295" i="40"/>
  <c r="L297" i="40"/>
  <c r="L298" i="40"/>
  <c r="L299" i="40"/>
  <c r="L300" i="40"/>
  <c r="L301" i="40"/>
  <c r="L302" i="40"/>
  <c r="L303" i="40"/>
  <c r="L305" i="40"/>
  <c r="L306" i="40"/>
  <c r="L307" i="40"/>
  <c r="L308" i="40"/>
  <c r="L309" i="40"/>
  <c r="L310" i="40"/>
  <c r="L311" i="40"/>
  <c r="L313" i="40"/>
  <c r="L314" i="40"/>
  <c r="L315" i="40"/>
  <c r="L316" i="40"/>
  <c r="L317" i="40"/>
  <c r="L318" i="40"/>
  <c r="L319" i="40"/>
  <c r="L321" i="40"/>
  <c r="L322" i="40"/>
  <c r="L323" i="40"/>
  <c r="L324" i="40"/>
  <c r="L325" i="40"/>
  <c r="L326" i="40"/>
  <c r="L327" i="40"/>
  <c r="L329" i="40"/>
  <c r="L330" i="40"/>
  <c r="L331" i="40"/>
  <c r="L332" i="40"/>
  <c r="L333" i="40"/>
  <c r="L334" i="40"/>
  <c r="L335" i="40"/>
  <c r="L337" i="40"/>
  <c r="L338" i="40"/>
  <c r="L339" i="40"/>
  <c r="L340" i="40"/>
  <c r="L341" i="40"/>
  <c r="L342" i="40"/>
  <c r="L343" i="40"/>
  <c r="L345" i="40"/>
  <c r="L346" i="40"/>
  <c r="L347" i="40"/>
  <c r="L348" i="40"/>
  <c r="L349" i="40"/>
  <c r="L350" i="40"/>
  <c r="L351" i="40"/>
  <c r="L353" i="40"/>
  <c r="L354" i="40"/>
  <c r="L355" i="40"/>
  <c r="L356" i="40"/>
  <c r="L357" i="40"/>
  <c r="L358" i="40"/>
  <c r="L359" i="40"/>
  <c r="L361" i="40"/>
  <c r="L362" i="40"/>
  <c r="L363" i="40"/>
  <c r="L364" i="40"/>
  <c r="L365" i="40"/>
  <c r="L366" i="40"/>
  <c r="L367" i="40"/>
  <c r="L369" i="40"/>
  <c r="L370" i="40"/>
  <c r="L371" i="40"/>
  <c r="L372" i="40"/>
  <c r="L373" i="40"/>
  <c r="L374" i="40"/>
  <c r="L375" i="40"/>
  <c r="L377" i="40"/>
  <c r="L378" i="40"/>
  <c r="L379" i="40"/>
  <c r="L380" i="40"/>
  <c r="L381" i="40"/>
  <c r="L382" i="40"/>
  <c r="L383" i="40"/>
  <c r="L385" i="40"/>
  <c r="L386" i="40"/>
  <c r="L387" i="40"/>
  <c r="L388" i="40"/>
  <c r="L389" i="40"/>
  <c r="L390" i="40"/>
  <c r="L391" i="40"/>
  <c r="L393" i="40"/>
  <c r="L394" i="40"/>
  <c r="L395" i="40"/>
  <c r="L396" i="40"/>
  <c r="L397" i="40"/>
  <c r="L398" i="40"/>
  <c r="L399" i="40"/>
  <c r="L401" i="40"/>
  <c r="L402" i="40"/>
  <c r="L403" i="40"/>
  <c r="L404" i="40"/>
  <c r="L405" i="40"/>
  <c r="L406" i="40"/>
  <c r="L407" i="40"/>
  <c r="L409" i="40"/>
  <c r="L410" i="40"/>
  <c r="L411" i="40"/>
  <c r="L412" i="40"/>
  <c r="L413" i="40"/>
  <c r="L414" i="40"/>
  <c r="L415" i="40"/>
  <c r="L417" i="40"/>
  <c r="L418" i="40"/>
  <c r="L419" i="40"/>
  <c r="L420" i="40"/>
  <c r="L421" i="40"/>
  <c r="L422" i="40"/>
  <c r="L423" i="40"/>
  <c r="L425" i="40"/>
  <c r="L426" i="40"/>
  <c r="L427" i="40"/>
  <c r="L428" i="40"/>
  <c r="L429" i="40"/>
  <c r="L430" i="40"/>
  <c r="L431" i="40"/>
  <c r="L433" i="40"/>
  <c r="L434" i="40"/>
  <c r="L435" i="40"/>
  <c r="L436" i="40"/>
  <c r="L437" i="40"/>
  <c r="L438" i="40"/>
  <c r="L439" i="40"/>
  <c r="L441" i="40"/>
  <c r="L442" i="40"/>
  <c r="L443" i="40"/>
  <c r="L444" i="40"/>
  <c r="L445" i="40"/>
  <c r="L446" i="40"/>
  <c r="L447" i="40"/>
  <c r="L449" i="40"/>
  <c r="L450" i="40"/>
  <c r="L451" i="40"/>
  <c r="L452" i="40"/>
  <c r="L453" i="40"/>
  <c r="L454" i="40"/>
  <c r="L455" i="40"/>
  <c r="L457" i="40"/>
  <c r="L458" i="40"/>
  <c r="L459" i="40"/>
  <c r="L460" i="40"/>
  <c r="L461" i="40"/>
  <c r="L462" i="40"/>
  <c r="L463" i="40"/>
  <c r="L465" i="40"/>
  <c r="L466" i="40"/>
  <c r="L467" i="40"/>
  <c r="L468" i="40"/>
  <c r="L469" i="40"/>
  <c r="L470" i="40"/>
  <c r="L471" i="40"/>
  <c r="L473" i="40"/>
  <c r="L474" i="40"/>
  <c r="L475" i="40"/>
  <c r="L476" i="40"/>
  <c r="L477" i="40"/>
  <c r="L478" i="40"/>
  <c r="L479" i="40"/>
  <c r="L481" i="40"/>
  <c r="L482" i="40"/>
  <c r="L483" i="40"/>
  <c r="L484" i="40"/>
  <c r="L485" i="40"/>
  <c r="L486" i="40"/>
  <c r="L487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E159" i="42"/>
  <c r="I159" i="42"/>
  <c r="E160" i="42"/>
  <c r="I160" i="42"/>
  <c r="E161" i="42"/>
  <c r="I161" i="42"/>
  <c r="E162" i="42"/>
  <c r="I162" i="42"/>
  <c r="E163" i="42"/>
  <c r="I163" i="42"/>
  <c r="E164" i="42"/>
  <c r="I164" i="42"/>
  <c r="E165" i="42"/>
  <c r="I165" i="42"/>
  <c r="E166" i="42"/>
  <c r="E167" i="42"/>
  <c r="I167" i="42"/>
  <c r="E168" i="42"/>
  <c r="I168" i="42"/>
  <c r="E169" i="42"/>
  <c r="I169" i="42"/>
  <c r="E170" i="42"/>
  <c r="E171" i="42"/>
  <c r="I171" i="42"/>
  <c r="E172" i="42"/>
  <c r="I172" i="42"/>
  <c r="E173" i="42"/>
  <c r="I173" i="42"/>
  <c r="E174" i="42"/>
  <c r="I174" i="42"/>
  <c r="E175" i="42"/>
  <c r="I175" i="42"/>
  <c r="E176" i="42"/>
  <c r="I176" i="42"/>
  <c r="E177" i="42"/>
  <c r="I177" i="42"/>
  <c r="E178" i="42"/>
  <c r="E179" i="42"/>
  <c r="I179" i="42"/>
  <c r="E180" i="42"/>
  <c r="I180" i="42"/>
  <c r="E181" i="42"/>
  <c r="I181" i="42"/>
  <c r="E182" i="42"/>
  <c r="I182" i="42"/>
  <c r="E183" i="42"/>
  <c r="I183" i="42"/>
  <c r="E184" i="42"/>
  <c r="I184" i="42"/>
  <c r="E185" i="42"/>
  <c r="I185" i="42"/>
  <c r="E186" i="42"/>
  <c r="I186" i="42"/>
  <c r="E187" i="42"/>
  <c r="I187" i="42"/>
  <c r="E188" i="42"/>
  <c r="I188" i="42"/>
  <c r="E189" i="42"/>
  <c r="I189" i="42"/>
  <c r="E190" i="42"/>
  <c r="I190" i="42"/>
  <c r="E191" i="42"/>
  <c r="I191" i="42"/>
  <c r="E192" i="42"/>
  <c r="I192" i="42"/>
  <c r="E193" i="42"/>
  <c r="I193" i="42"/>
  <c r="E194" i="42"/>
  <c r="I194" i="42"/>
  <c r="E195" i="42"/>
  <c r="I195" i="42"/>
  <c r="E196" i="42"/>
  <c r="I196" i="42"/>
  <c r="E197" i="42"/>
  <c r="I197" i="42"/>
  <c r="E198" i="42"/>
  <c r="E199" i="42"/>
  <c r="I199" i="42"/>
  <c r="E200" i="42"/>
  <c r="I200" i="42"/>
  <c r="E201" i="42"/>
  <c r="I201" i="42"/>
  <c r="L2" i="42"/>
  <c r="E202" i="42"/>
  <c r="E203" i="42"/>
  <c r="I203" i="42"/>
  <c r="E204" i="42"/>
  <c r="I204" i="42"/>
  <c r="E205" i="42"/>
  <c r="I205" i="42"/>
  <c r="E206" i="42"/>
  <c r="I206" i="42"/>
  <c r="E207" i="42"/>
  <c r="I207" i="42"/>
  <c r="E208" i="42"/>
  <c r="I208" i="42"/>
  <c r="E209" i="42"/>
  <c r="I209" i="42"/>
  <c r="E210" i="42"/>
  <c r="E211" i="42"/>
  <c r="I211" i="42"/>
  <c r="E212" i="42"/>
  <c r="I212" i="42"/>
  <c r="E213" i="42"/>
  <c r="I213" i="42"/>
  <c r="E214" i="42"/>
  <c r="I214" i="42"/>
  <c r="E215" i="42"/>
  <c r="I215" i="42"/>
  <c r="E216" i="42"/>
  <c r="I216" i="42"/>
  <c r="E217" i="42"/>
  <c r="I217" i="42"/>
  <c r="E218" i="42"/>
  <c r="I218" i="42"/>
  <c r="E219" i="42"/>
  <c r="I219" i="42"/>
  <c r="E220" i="42"/>
  <c r="I220" i="42"/>
  <c r="E221" i="42"/>
  <c r="I221" i="42"/>
  <c r="E222" i="42"/>
  <c r="I222" i="42"/>
  <c r="E223" i="42"/>
  <c r="I223" i="42"/>
  <c r="E224" i="42"/>
  <c r="I224" i="42"/>
  <c r="E225" i="42"/>
  <c r="I225" i="42"/>
  <c r="E226" i="42"/>
  <c r="I226" i="42"/>
  <c r="E227" i="42"/>
  <c r="I227" i="42"/>
  <c r="E228" i="42"/>
  <c r="I228" i="42"/>
  <c r="E229" i="42"/>
  <c r="I229" i="42"/>
  <c r="E230" i="42"/>
  <c r="E231" i="42"/>
  <c r="I231" i="42"/>
  <c r="E232" i="42"/>
  <c r="I232" i="42"/>
  <c r="E233" i="42"/>
  <c r="I233" i="42"/>
  <c r="E234" i="42"/>
  <c r="E235" i="42"/>
  <c r="I235" i="42"/>
  <c r="E236" i="42"/>
  <c r="I236" i="42"/>
  <c r="E237" i="42"/>
  <c r="I237" i="42"/>
  <c r="E238" i="42"/>
  <c r="I238" i="42"/>
  <c r="E239" i="42"/>
  <c r="I239" i="42"/>
  <c r="E240" i="42"/>
  <c r="I240" i="42"/>
  <c r="D159" i="42"/>
  <c r="F159" i="42"/>
  <c r="D160" i="42"/>
  <c r="D161" i="42"/>
  <c r="D162" i="42"/>
  <c r="D163" i="42"/>
  <c r="D164" i="42"/>
  <c r="D165" i="42"/>
  <c r="F165" i="42"/>
  <c r="D166" i="42"/>
  <c r="D167" i="42"/>
  <c r="F167" i="42"/>
  <c r="D168" i="42"/>
  <c r="D169" i="42"/>
  <c r="D170" i="42"/>
  <c r="D171" i="42"/>
  <c r="F171" i="42"/>
  <c r="D172" i="42"/>
  <c r="D173" i="42"/>
  <c r="D174" i="42"/>
  <c r="D175" i="42"/>
  <c r="F175" i="42"/>
  <c r="D176" i="42"/>
  <c r="D177" i="42"/>
  <c r="D178" i="42"/>
  <c r="D179" i="42"/>
  <c r="F179" i="42"/>
  <c r="D180" i="42"/>
  <c r="D181" i="42"/>
  <c r="F181" i="42"/>
  <c r="D182" i="42"/>
  <c r="D183" i="42"/>
  <c r="F183" i="42"/>
  <c r="D184" i="42"/>
  <c r="D185" i="42"/>
  <c r="D186" i="42"/>
  <c r="D187" i="42"/>
  <c r="D188" i="42"/>
  <c r="D189" i="42"/>
  <c r="F189" i="42"/>
  <c r="D190" i="42"/>
  <c r="D191" i="42"/>
  <c r="F191" i="42"/>
  <c r="D192" i="42"/>
  <c r="D193" i="42"/>
  <c r="D194" i="42"/>
  <c r="D195" i="42"/>
  <c r="F195" i="42"/>
  <c r="D196" i="42"/>
  <c r="D197" i="42"/>
  <c r="F197" i="42"/>
  <c r="D198" i="42"/>
  <c r="D199" i="42"/>
  <c r="F199" i="42"/>
  <c r="D200" i="42"/>
  <c r="D201" i="42"/>
  <c r="D202" i="42"/>
  <c r="D203" i="42"/>
  <c r="F203" i="42"/>
  <c r="D204" i="42"/>
  <c r="D205" i="42"/>
  <c r="F205" i="42"/>
  <c r="D206" i="42"/>
  <c r="D207" i="42"/>
  <c r="F207" i="42"/>
  <c r="D208" i="42"/>
  <c r="D209" i="42"/>
  <c r="D210" i="42"/>
  <c r="D211" i="42"/>
  <c r="F211" i="42"/>
  <c r="D212" i="42"/>
  <c r="D213" i="42"/>
  <c r="D214" i="42"/>
  <c r="D215" i="42"/>
  <c r="F215" i="42"/>
  <c r="D216" i="42"/>
  <c r="D217" i="42"/>
  <c r="D218" i="42"/>
  <c r="D219" i="42"/>
  <c r="F219" i="42"/>
  <c r="D220" i="42"/>
  <c r="D221" i="42"/>
  <c r="F221" i="42"/>
  <c r="D222" i="42"/>
  <c r="D223" i="42"/>
  <c r="D224" i="42"/>
  <c r="D225" i="42"/>
  <c r="D226" i="42"/>
  <c r="D227" i="42"/>
  <c r="F227" i="42"/>
  <c r="D228" i="42"/>
  <c r="D229" i="42"/>
  <c r="F229" i="42"/>
  <c r="D230" i="42"/>
  <c r="D231" i="42"/>
  <c r="F231" i="42"/>
  <c r="D232" i="42"/>
  <c r="D233" i="42"/>
  <c r="D234" i="42"/>
  <c r="D235" i="42"/>
  <c r="F235" i="42"/>
  <c r="D236" i="42"/>
  <c r="D237" i="42"/>
  <c r="D238" i="42"/>
  <c r="D239" i="42"/>
  <c r="F239" i="42"/>
  <c r="D240" i="42"/>
  <c r="F233" i="42"/>
  <c r="F225" i="42"/>
  <c r="F217" i="42"/>
  <c r="F193" i="42"/>
  <c r="F185" i="42"/>
  <c r="F169" i="42"/>
  <c r="F161" i="42"/>
  <c r="F240" i="42"/>
  <c r="F232" i="42"/>
  <c r="F224" i="42"/>
  <c r="F216" i="42"/>
  <c r="F200" i="42"/>
  <c r="F192" i="42"/>
  <c r="F184" i="42"/>
  <c r="F176" i="42"/>
  <c r="F168" i="42"/>
  <c r="F160" i="42"/>
  <c r="F236" i="42"/>
  <c r="F164" i="42"/>
  <c r="F228" i="42"/>
  <c r="F220" i="42"/>
  <c r="F212" i="42"/>
  <c r="F204" i="42"/>
  <c r="F196" i="42"/>
  <c r="F188" i="42"/>
  <c r="F172" i="42"/>
  <c r="F230" i="42"/>
  <c r="F198" i="42"/>
  <c r="F209" i="42"/>
  <c r="F201" i="42"/>
  <c r="F177" i="42"/>
  <c r="F208" i="42"/>
  <c r="F234" i="42"/>
  <c r="F170" i="42"/>
  <c r="F237" i="42"/>
  <c r="F213" i="42"/>
  <c r="F173" i="42"/>
  <c r="F223" i="42"/>
  <c r="F180" i="42"/>
  <c r="F187" i="42"/>
  <c r="F163" i="42"/>
  <c r="F202" i="42"/>
  <c r="F166" i="42"/>
  <c r="I166" i="42"/>
  <c r="F238" i="42"/>
  <c r="F206" i="42"/>
  <c r="F174" i="42"/>
  <c r="F210" i="42"/>
  <c r="F178" i="42"/>
  <c r="I198" i="42"/>
  <c r="F214" i="42"/>
  <c r="F182" i="42"/>
  <c r="I234" i="42"/>
  <c r="I210" i="42"/>
  <c r="I202" i="42"/>
  <c r="I178" i="42"/>
  <c r="I170" i="42"/>
  <c r="F218" i="42"/>
  <c r="F186" i="42"/>
  <c r="F222" i="42"/>
  <c r="F190" i="42"/>
  <c r="I230" i="42"/>
  <c r="F226" i="42"/>
  <c r="F194" i="42"/>
  <c r="F162" i="42"/>
  <c r="AB5" i="54"/>
  <c r="AB6" i="54"/>
  <c r="T26" i="54"/>
  <c r="X26" i="54"/>
  <c r="AB26" i="54"/>
  <c r="AB27" i="54"/>
  <c r="B42" i="54"/>
  <c r="AB43" i="54"/>
  <c r="AB44" i="54"/>
  <c r="E158" i="42"/>
  <c r="I158" i="42"/>
  <c r="D158" i="42"/>
  <c r="E157" i="42"/>
  <c r="I157" i="42"/>
  <c r="D157" i="42"/>
  <c r="E156" i="42"/>
  <c r="I156" i="42"/>
  <c r="D156" i="42"/>
  <c r="E155" i="42"/>
  <c r="I155" i="42"/>
  <c r="D155" i="42"/>
  <c r="E154" i="42"/>
  <c r="I154" i="42"/>
  <c r="D154" i="42"/>
  <c r="E153" i="42"/>
  <c r="I153" i="42"/>
  <c r="D153" i="42"/>
  <c r="E152" i="42"/>
  <c r="I152" i="42"/>
  <c r="D152" i="42"/>
  <c r="E151" i="42"/>
  <c r="I151" i="42"/>
  <c r="D151" i="42"/>
  <c r="E150" i="42"/>
  <c r="I150" i="42"/>
  <c r="D150" i="42"/>
  <c r="E149" i="42"/>
  <c r="I149" i="42"/>
  <c r="D149" i="42"/>
  <c r="E148" i="42"/>
  <c r="I148" i="42"/>
  <c r="D148" i="42"/>
  <c r="E147" i="42"/>
  <c r="I147" i="42"/>
  <c r="D147" i="42"/>
  <c r="E146" i="42"/>
  <c r="I146" i="42"/>
  <c r="D146" i="42"/>
  <c r="E145" i="42"/>
  <c r="I145" i="42"/>
  <c r="D145" i="42"/>
  <c r="E144" i="42"/>
  <c r="I144" i="42"/>
  <c r="D144" i="42"/>
  <c r="E143" i="42"/>
  <c r="I143" i="42"/>
  <c r="D143" i="42"/>
  <c r="E142" i="42"/>
  <c r="I142" i="42"/>
  <c r="D142" i="42"/>
  <c r="E141" i="42"/>
  <c r="I141" i="42"/>
  <c r="D141" i="42"/>
  <c r="E140" i="42"/>
  <c r="I140" i="42"/>
  <c r="D140" i="42"/>
  <c r="E139" i="42"/>
  <c r="I139" i="42"/>
  <c r="D139" i="42"/>
  <c r="E138" i="42"/>
  <c r="I138" i="42"/>
  <c r="D138" i="42"/>
  <c r="E137" i="42"/>
  <c r="I137" i="42"/>
  <c r="D137" i="42"/>
  <c r="E136" i="42"/>
  <c r="I136" i="42"/>
  <c r="D136" i="42"/>
  <c r="E135" i="42"/>
  <c r="I135" i="42"/>
  <c r="D135" i="42"/>
  <c r="E134" i="42"/>
  <c r="I134" i="42"/>
  <c r="D134" i="42"/>
  <c r="E133" i="42"/>
  <c r="I133" i="42"/>
  <c r="D133" i="42"/>
  <c r="E132" i="42"/>
  <c r="I132" i="42"/>
  <c r="D132" i="42"/>
  <c r="E131" i="42"/>
  <c r="I131" i="42"/>
  <c r="D131" i="42"/>
  <c r="E130" i="42"/>
  <c r="I130" i="42"/>
  <c r="D130" i="42"/>
  <c r="E129" i="42"/>
  <c r="I129" i="42"/>
  <c r="D129" i="42"/>
  <c r="E128" i="42"/>
  <c r="I128" i="42"/>
  <c r="D128" i="42"/>
  <c r="E127" i="42"/>
  <c r="I127" i="42"/>
  <c r="D127" i="42"/>
  <c r="E126" i="42"/>
  <c r="I126" i="42"/>
  <c r="D126" i="42"/>
  <c r="E125" i="42"/>
  <c r="I125" i="42"/>
  <c r="D125" i="42"/>
  <c r="E124" i="42"/>
  <c r="I124" i="42"/>
  <c r="D124" i="42"/>
  <c r="E123" i="42"/>
  <c r="I123" i="42"/>
  <c r="D123" i="42"/>
  <c r="E122" i="42"/>
  <c r="I122" i="42"/>
  <c r="D122" i="42"/>
  <c r="E121" i="42"/>
  <c r="I121" i="42"/>
  <c r="D121" i="42"/>
  <c r="E120" i="42"/>
  <c r="I120" i="42"/>
  <c r="D120" i="42"/>
  <c r="E119" i="42"/>
  <c r="I119" i="42"/>
  <c r="D119" i="42"/>
  <c r="E118" i="42"/>
  <c r="I118" i="42"/>
  <c r="D118" i="42"/>
  <c r="E117" i="42"/>
  <c r="I117" i="42"/>
  <c r="D117" i="42"/>
  <c r="E116" i="42"/>
  <c r="I116" i="42"/>
  <c r="D116" i="42"/>
  <c r="E115" i="42"/>
  <c r="I115" i="42"/>
  <c r="D115" i="42"/>
  <c r="E114" i="42"/>
  <c r="I114" i="42"/>
  <c r="D114" i="42"/>
  <c r="E113" i="42"/>
  <c r="I113" i="42"/>
  <c r="D113" i="42"/>
  <c r="E112" i="42"/>
  <c r="I112" i="42"/>
  <c r="D112" i="42"/>
  <c r="E111" i="42"/>
  <c r="I111" i="42"/>
  <c r="D111" i="42"/>
  <c r="E110" i="42"/>
  <c r="I110" i="42"/>
  <c r="D110" i="42"/>
  <c r="E109" i="42"/>
  <c r="I109" i="42"/>
  <c r="D109" i="42"/>
  <c r="E108" i="42"/>
  <c r="I108" i="42"/>
  <c r="D108" i="42"/>
  <c r="E107" i="42"/>
  <c r="I107" i="42"/>
  <c r="D107" i="42"/>
  <c r="E106" i="42"/>
  <c r="I106" i="42"/>
  <c r="D106" i="42"/>
  <c r="E105" i="42"/>
  <c r="D105" i="42"/>
  <c r="E104" i="42"/>
  <c r="I104" i="42"/>
  <c r="D104" i="42"/>
  <c r="E103" i="42"/>
  <c r="I103" i="42"/>
  <c r="D103" i="42"/>
  <c r="E102" i="42"/>
  <c r="I102" i="42"/>
  <c r="D102" i="42"/>
  <c r="E101" i="42"/>
  <c r="I101" i="42"/>
  <c r="D101" i="42"/>
  <c r="E100" i="42"/>
  <c r="I100" i="42"/>
  <c r="D100" i="42"/>
  <c r="E99" i="42"/>
  <c r="I99" i="42"/>
  <c r="D99" i="42"/>
  <c r="E98" i="42"/>
  <c r="I98" i="42"/>
  <c r="D98" i="42"/>
  <c r="E97" i="42"/>
  <c r="I97" i="42"/>
  <c r="D97" i="42"/>
  <c r="E96" i="42"/>
  <c r="I96" i="42"/>
  <c r="D96" i="42"/>
  <c r="E95" i="42"/>
  <c r="I95" i="42"/>
  <c r="D95" i="42"/>
  <c r="E94" i="42"/>
  <c r="I94" i="42"/>
  <c r="D94" i="42"/>
  <c r="E93" i="42"/>
  <c r="I93" i="42"/>
  <c r="D93" i="42"/>
  <c r="E92" i="42"/>
  <c r="I92" i="42"/>
  <c r="D92" i="42"/>
  <c r="E91" i="42"/>
  <c r="I91" i="42"/>
  <c r="D91" i="42"/>
  <c r="E90" i="42"/>
  <c r="I90" i="42"/>
  <c r="D90" i="42"/>
  <c r="E89" i="42"/>
  <c r="I89" i="42"/>
  <c r="D89" i="42"/>
  <c r="E88" i="42"/>
  <c r="I88" i="42"/>
  <c r="D88" i="42"/>
  <c r="E87" i="42"/>
  <c r="I87" i="42"/>
  <c r="D87" i="42"/>
  <c r="E86" i="42"/>
  <c r="I86" i="42"/>
  <c r="D86" i="42"/>
  <c r="E85" i="42"/>
  <c r="I85" i="42"/>
  <c r="D85" i="42"/>
  <c r="E84" i="42"/>
  <c r="I84" i="42"/>
  <c r="D84" i="42"/>
  <c r="E83" i="42"/>
  <c r="I83" i="42"/>
  <c r="D83" i="42"/>
  <c r="E82" i="42"/>
  <c r="I82" i="42"/>
  <c r="D82" i="42"/>
  <c r="E81" i="42"/>
  <c r="I81" i="42"/>
  <c r="D81" i="42"/>
  <c r="E80" i="42"/>
  <c r="I80" i="42"/>
  <c r="D80" i="42"/>
  <c r="E79" i="42"/>
  <c r="I79" i="42"/>
  <c r="D79" i="42"/>
  <c r="E78" i="42"/>
  <c r="I78" i="42"/>
  <c r="D78" i="42"/>
  <c r="E77" i="42"/>
  <c r="I77" i="42"/>
  <c r="D77" i="42"/>
  <c r="E76" i="42"/>
  <c r="I76" i="42"/>
  <c r="D76" i="42"/>
  <c r="E75" i="42"/>
  <c r="I75" i="42"/>
  <c r="D75" i="42"/>
  <c r="E74" i="42"/>
  <c r="I74" i="42"/>
  <c r="D74" i="42"/>
  <c r="E73" i="42"/>
  <c r="I73" i="42"/>
  <c r="D73" i="42"/>
  <c r="E72" i="42"/>
  <c r="I72" i="42"/>
  <c r="D72" i="42"/>
  <c r="E71" i="42"/>
  <c r="I71" i="42"/>
  <c r="D71" i="42"/>
  <c r="E70" i="42"/>
  <c r="D70" i="42"/>
  <c r="E69" i="42"/>
  <c r="I69" i="42"/>
  <c r="D69" i="42"/>
  <c r="E68" i="42"/>
  <c r="I68" i="42"/>
  <c r="D68" i="42"/>
  <c r="E67" i="42"/>
  <c r="I67" i="42"/>
  <c r="D67" i="42"/>
  <c r="E66" i="42"/>
  <c r="I66" i="42"/>
  <c r="D66" i="42"/>
  <c r="E65" i="42"/>
  <c r="I65" i="42"/>
  <c r="D65" i="42"/>
  <c r="E64" i="42"/>
  <c r="I64" i="42"/>
  <c r="D64" i="42"/>
  <c r="E63" i="42"/>
  <c r="I63" i="42"/>
  <c r="D63" i="42"/>
  <c r="E62" i="42"/>
  <c r="I62" i="42"/>
  <c r="D62" i="42"/>
  <c r="E61" i="42"/>
  <c r="I61" i="42"/>
  <c r="D61" i="42"/>
  <c r="E60" i="42"/>
  <c r="I60" i="42"/>
  <c r="D60" i="42"/>
  <c r="E59" i="42"/>
  <c r="I59" i="42"/>
  <c r="D59" i="42"/>
  <c r="E58" i="42"/>
  <c r="I58" i="42"/>
  <c r="D58" i="42"/>
  <c r="E57" i="42"/>
  <c r="I57" i="42"/>
  <c r="D57" i="42"/>
  <c r="E56" i="42"/>
  <c r="I56" i="42"/>
  <c r="D56" i="42"/>
  <c r="E55" i="42"/>
  <c r="I55" i="42"/>
  <c r="D55" i="42"/>
  <c r="E54" i="42"/>
  <c r="I54" i="42"/>
  <c r="D54" i="42"/>
  <c r="E53" i="42"/>
  <c r="I53" i="42"/>
  <c r="D53" i="42"/>
  <c r="E52" i="42"/>
  <c r="I52" i="42"/>
  <c r="D52" i="42"/>
  <c r="E51" i="42"/>
  <c r="I51" i="42"/>
  <c r="D51" i="42"/>
  <c r="E50" i="42"/>
  <c r="I50" i="42"/>
  <c r="D50" i="42"/>
  <c r="E49" i="42"/>
  <c r="I49" i="42"/>
  <c r="D49" i="42"/>
  <c r="E48" i="42"/>
  <c r="I48" i="42"/>
  <c r="D48" i="42"/>
  <c r="E47" i="42"/>
  <c r="I47" i="42"/>
  <c r="D47" i="42"/>
  <c r="E46" i="42"/>
  <c r="I46" i="42"/>
  <c r="D46" i="42"/>
  <c r="E45" i="42"/>
  <c r="I45" i="42"/>
  <c r="D45" i="42"/>
  <c r="E44" i="42"/>
  <c r="I44" i="42"/>
  <c r="D44" i="42"/>
  <c r="E43" i="42"/>
  <c r="I43" i="42"/>
  <c r="D43" i="42"/>
  <c r="E42" i="42"/>
  <c r="I42" i="42"/>
  <c r="D42" i="42"/>
  <c r="E41" i="42"/>
  <c r="I41" i="42"/>
  <c r="D41" i="42"/>
  <c r="E40" i="42"/>
  <c r="I40" i="42"/>
  <c r="D40" i="42"/>
  <c r="E39" i="42"/>
  <c r="I39" i="42"/>
  <c r="D39" i="42"/>
  <c r="E38" i="42"/>
  <c r="D38" i="42"/>
  <c r="E37" i="42"/>
  <c r="I37" i="42"/>
  <c r="D37" i="42"/>
  <c r="E36" i="42"/>
  <c r="I36" i="42"/>
  <c r="D36" i="42"/>
  <c r="E35" i="42"/>
  <c r="I35" i="42"/>
  <c r="D35" i="42"/>
  <c r="E34" i="42"/>
  <c r="I34" i="42"/>
  <c r="D34" i="42"/>
  <c r="E33" i="42"/>
  <c r="I33" i="42"/>
  <c r="D33" i="42"/>
  <c r="E32" i="42"/>
  <c r="I32" i="42"/>
  <c r="D32" i="42"/>
  <c r="E31" i="42"/>
  <c r="I31" i="42"/>
  <c r="D31" i="42"/>
  <c r="E30" i="42"/>
  <c r="I30" i="42"/>
  <c r="D30" i="42"/>
  <c r="E29" i="42"/>
  <c r="I29" i="42"/>
  <c r="D29" i="42"/>
  <c r="E28" i="42"/>
  <c r="I28" i="42"/>
  <c r="D28" i="42"/>
  <c r="E27" i="42"/>
  <c r="I27" i="42"/>
  <c r="D27" i="42"/>
  <c r="E26" i="42"/>
  <c r="I26" i="42"/>
  <c r="D26" i="42"/>
  <c r="E25" i="42"/>
  <c r="I25" i="42"/>
  <c r="D25" i="42"/>
  <c r="E24" i="42"/>
  <c r="I24" i="42"/>
  <c r="D24" i="42"/>
  <c r="E23" i="42"/>
  <c r="I23" i="42"/>
  <c r="D23" i="42"/>
  <c r="E22" i="42"/>
  <c r="I22" i="42"/>
  <c r="D22" i="42"/>
  <c r="E21" i="42"/>
  <c r="I21" i="42"/>
  <c r="D21" i="42"/>
  <c r="E20" i="42"/>
  <c r="I20" i="42"/>
  <c r="D20" i="42"/>
  <c r="E19" i="42"/>
  <c r="I19" i="42"/>
  <c r="D19" i="42"/>
  <c r="E18" i="42"/>
  <c r="I18" i="42"/>
  <c r="D18" i="42"/>
  <c r="E17" i="42"/>
  <c r="I17" i="42"/>
  <c r="D17" i="42"/>
  <c r="E16" i="42"/>
  <c r="D16" i="42"/>
  <c r="E15" i="42"/>
  <c r="I15" i="42"/>
  <c r="D15" i="42"/>
  <c r="E14" i="42"/>
  <c r="I14" i="42"/>
  <c r="D14" i="42"/>
  <c r="E13" i="42"/>
  <c r="I13" i="42"/>
  <c r="D13" i="42"/>
  <c r="E12" i="42"/>
  <c r="I12" i="42"/>
  <c r="D12" i="42"/>
  <c r="E11" i="42"/>
  <c r="D11" i="42"/>
  <c r="E10" i="42"/>
  <c r="I10" i="42"/>
  <c r="D10" i="42"/>
  <c r="E9" i="42"/>
  <c r="I9" i="42"/>
  <c r="D9" i="42"/>
  <c r="E8" i="42"/>
  <c r="I8" i="42"/>
  <c r="D8" i="42"/>
  <c r="E7" i="42"/>
  <c r="I7" i="42"/>
  <c r="D7" i="42"/>
  <c r="E6" i="42"/>
  <c r="D6" i="42"/>
  <c r="E5" i="42"/>
  <c r="I5" i="42"/>
  <c r="D5" i="42"/>
  <c r="E4" i="42"/>
  <c r="I4" i="42"/>
  <c r="D4" i="42"/>
  <c r="E3" i="42"/>
  <c r="I3" i="42"/>
  <c r="D3" i="42"/>
  <c r="E2" i="42"/>
  <c r="I2" i="42"/>
  <c r="D2" i="42"/>
  <c r="C18" i="50"/>
  <c r="X6" i="45"/>
  <c r="X5" i="45"/>
  <c r="C18" i="13"/>
  <c r="C13" i="48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Y8" i="43" s="1"/>
  <c r="Z8" i="43" s="1"/>
  <c r="G6" i="43" s="1"/>
  <c r="C5" i="40"/>
  <c r="U7" i="47" s="1"/>
  <c r="A3" i="47" s="1"/>
  <c r="X43" i="17"/>
  <c r="X44" i="17"/>
  <c r="X5" i="17"/>
  <c r="X6" i="17"/>
  <c r="F116" i="42"/>
  <c r="F105" i="42"/>
  <c r="F126" i="42"/>
  <c r="F61" i="42"/>
  <c r="F23" i="42"/>
  <c r="F43" i="42"/>
  <c r="F127" i="42"/>
  <c r="F131" i="42"/>
  <c r="F133" i="42"/>
  <c r="F139" i="42"/>
  <c r="F143" i="42"/>
  <c r="F147" i="42"/>
  <c r="F149" i="42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8" i="42"/>
  <c r="F45" i="42"/>
  <c r="F67" i="42"/>
  <c r="F91" i="42"/>
  <c r="F27" i="42"/>
  <c r="F33" i="42"/>
  <c r="F70" i="42"/>
  <c r="F76" i="42"/>
  <c r="F86" i="42"/>
  <c r="F88" i="42"/>
  <c r="F92" i="42"/>
  <c r="F106" i="42"/>
  <c r="F130" i="42"/>
  <c r="F90" i="42"/>
  <c r="F96" i="42"/>
  <c r="F102" i="42"/>
  <c r="F123" i="42"/>
  <c r="F128" i="42"/>
  <c r="F134" i="42"/>
  <c r="F140" i="42"/>
  <c r="F142" i="42"/>
  <c r="F144" i="42"/>
  <c r="F150" i="42"/>
  <c r="F156" i="42"/>
  <c r="F158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F40" i="42"/>
  <c r="F41" i="42"/>
  <c r="F75" i="42"/>
  <c r="F10" i="42"/>
  <c r="F57" i="42"/>
  <c r="F63" i="42"/>
  <c r="F112" i="42"/>
  <c r="F114" i="42"/>
  <c r="F117" i="42"/>
  <c r="F119" i="42"/>
  <c r="F125" i="42"/>
  <c r="F136" i="42"/>
  <c r="F154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5" i="42"/>
  <c r="F69" i="42"/>
  <c r="F151" i="42"/>
  <c r="F4" i="42"/>
  <c r="F155" i="42"/>
  <c r="F100" i="42"/>
  <c r="F157" i="42"/>
  <c r="F137" i="42"/>
  <c r="F124" i="42"/>
  <c r="F74" i="42"/>
  <c r="F84" i="42"/>
  <c r="F2" i="42"/>
  <c r="F30" i="42"/>
  <c r="F77" i="42"/>
  <c r="F82" i="42"/>
  <c r="F129" i="42"/>
  <c r="F135" i="42"/>
  <c r="F141" i="42"/>
  <c r="F153" i="42"/>
  <c r="F71" i="42"/>
  <c r="F51" i="42"/>
  <c r="F146" i="42"/>
  <c r="F89" i="42"/>
  <c r="F104" i="42"/>
  <c r="F138" i="42"/>
  <c r="F98" i="42"/>
  <c r="F132" i="42"/>
  <c r="F65" i="42"/>
  <c r="F118" i="42"/>
  <c r="F9" i="42"/>
  <c r="F152" i="42"/>
  <c r="F68" i="42"/>
  <c r="F113" i="42"/>
  <c r="F38" i="42"/>
  <c r="F24" i="42"/>
  <c r="F13" i="42"/>
  <c r="F5" i="42"/>
  <c r="F17" i="42"/>
  <c r="F14" i="42"/>
  <c r="F11" i="42"/>
  <c r="I38" i="42"/>
  <c r="F12" i="42"/>
  <c r="F6" i="42"/>
  <c r="F15" i="42"/>
  <c r="F7" i="42"/>
  <c r="I11" i="42"/>
  <c r="F16" i="42"/>
  <c r="F19" i="42"/>
  <c r="I16" i="42"/>
  <c r="I6" i="42"/>
  <c r="V1" i="43" l="1"/>
  <c r="V1" i="44"/>
  <c r="Y8" i="45"/>
  <c r="Z8" i="45" s="1"/>
  <c r="V1" i="17"/>
  <c r="Y29" i="45"/>
  <c r="Z29" i="45" s="1"/>
  <c r="C1" i="13"/>
  <c r="V22" i="17"/>
  <c r="V23" i="45"/>
  <c r="U8" i="47"/>
  <c r="V8" i="47" s="1"/>
  <c r="R1" i="47"/>
  <c r="Y30" i="45"/>
  <c r="Z30" i="45" s="1"/>
  <c r="L5" i="46"/>
  <c r="L5" i="47" s="1"/>
  <c r="T5" i="45"/>
  <c r="T9" i="45" s="1"/>
  <c r="G17" i="44"/>
  <c r="G7" i="54"/>
  <c r="P5" i="46"/>
  <c r="P5" i="47" s="1"/>
  <c r="P16" i="47" s="1"/>
  <c r="R1" i="46"/>
  <c r="Z22" i="54"/>
  <c r="U7" i="46"/>
  <c r="V7" i="46" s="1"/>
  <c r="AC28" i="54"/>
  <c r="AD28" i="54" s="1"/>
  <c r="D27" i="54" s="1"/>
  <c r="C1" i="50"/>
  <c r="Z1" i="54"/>
  <c r="Y7" i="45"/>
  <c r="B3" i="45" s="1"/>
  <c r="AC7" i="54"/>
  <c r="B3" i="54" s="1"/>
  <c r="Y7" i="44"/>
  <c r="Z7" i="44" s="1"/>
  <c r="D6" i="44" s="1"/>
  <c r="Y7" i="43"/>
  <c r="Z7" i="43" s="1"/>
  <c r="D6" i="43" s="1"/>
  <c r="C1" i="48"/>
  <c r="Y28" i="17"/>
  <c r="Y7" i="17"/>
  <c r="B3" i="17" s="1"/>
  <c r="Y8" i="17"/>
  <c r="Z8" i="17" s="1"/>
  <c r="G6" i="17" s="1"/>
  <c r="Y8" i="44"/>
  <c r="Z8" i="44" s="1"/>
  <c r="G6" i="44" s="1"/>
  <c r="AC29" i="54"/>
  <c r="AD29" i="54" s="1"/>
  <c r="G27" i="54" s="1"/>
  <c r="AC8" i="54"/>
  <c r="AD8" i="54" s="1"/>
  <c r="G6" i="54" s="1"/>
  <c r="X7" i="54"/>
  <c r="F17" i="43"/>
  <c r="E36" i="44"/>
  <c r="F12" i="46"/>
  <c r="D49" i="43"/>
  <c r="Y7" i="54"/>
  <c r="E19" i="43"/>
  <c r="V28" i="17"/>
  <c r="D14" i="46"/>
  <c r="F31" i="45"/>
  <c r="F38" i="44"/>
  <c r="F37" i="45"/>
  <c r="F16" i="44"/>
  <c r="D34" i="54"/>
  <c r="D19" i="46"/>
  <c r="D29" i="46"/>
  <c r="F34" i="43"/>
  <c r="F33" i="44"/>
  <c r="E35" i="45"/>
  <c r="E39" i="43"/>
  <c r="F24" i="44"/>
  <c r="F14" i="17"/>
  <c r="E45" i="43"/>
  <c r="D13" i="46"/>
  <c r="U7" i="17"/>
  <c r="E19" i="44"/>
  <c r="E21" i="44"/>
  <c r="D17" i="46"/>
  <c r="F23" i="43"/>
  <c r="D8" i="43"/>
  <c r="F10" i="46"/>
  <c r="E14" i="46"/>
  <c r="E46" i="43"/>
  <c r="F14" i="43"/>
  <c r="Q10" i="17"/>
  <c r="G8" i="54"/>
  <c r="G15" i="17"/>
  <c r="G30" i="17"/>
  <c r="G54" i="43"/>
  <c r="G12" i="43"/>
  <c r="G39" i="43"/>
  <c r="G7" i="17"/>
  <c r="G24" i="43"/>
  <c r="G8" i="44"/>
  <c r="G28" i="17"/>
  <c r="G32" i="54"/>
  <c r="G9" i="17"/>
  <c r="G40" i="43"/>
  <c r="G28" i="54"/>
  <c r="G29" i="44"/>
  <c r="G35" i="17"/>
  <c r="G9" i="54"/>
  <c r="G13" i="17"/>
  <c r="G39" i="44"/>
  <c r="G30" i="54"/>
  <c r="G32" i="43"/>
  <c r="Y29" i="17"/>
  <c r="Z29" i="17" s="1"/>
  <c r="G27" i="17" s="1"/>
  <c r="U8" i="46"/>
  <c r="V8" i="46" s="1"/>
  <c r="T5" i="44"/>
  <c r="T19" i="44" s="1"/>
  <c r="U17" i="43"/>
  <c r="T21" i="43"/>
  <c r="T42" i="43"/>
  <c r="U25" i="43"/>
  <c r="V53" i="43"/>
  <c r="U11" i="43"/>
  <c r="T32" i="43"/>
  <c r="V34" i="43"/>
  <c r="U48" i="43"/>
  <c r="V7" i="43"/>
  <c r="V43" i="43"/>
  <c r="T33" i="43"/>
  <c r="V24" i="43"/>
  <c r="U52" i="43"/>
  <c r="V21" i="43"/>
  <c r="T23" i="43"/>
  <c r="V41" i="43"/>
  <c r="T15" i="43"/>
  <c r="B59" i="43"/>
  <c r="P40" i="43"/>
  <c r="P12" i="43"/>
  <c r="R12" i="43"/>
  <c r="R25" i="43"/>
  <c r="Q20" i="43"/>
  <c r="N28" i="17"/>
  <c r="L5" i="45"/>
  <c r="M8" i="45" s="1"/>
  <c r="H5" i="46"/>
  <c r="J23" i="46" s="1"/>
  <c r="V47" i="43"/>
  <c r="V31" i="43"/>
  <c r="U53" i="43"/>
  <c r="T45" i="43"/>
  <c r="T28" i="43"/>
  <c r="T14" i="43"/>
  <c r="T11" i="43"/>
  <c r="U39" i="43"/>
  <c r="T10" i="43"/>
  <c r="T29" i="43"/>
  <c r="U30" i="43"/>
  <c r="V54" i="43"/>
  <c r="U43" i="43"/>
  <c r="U22" i="43"/>
  <c r="T52" i="43"/>
  <c r="V11" i="43"/>
  <c r="V26" i="43"/>
  <c r="U41" i="43"/>
  <c r="V50" i="43"/>
  <c r="U40" i="43"/>
  <c r="D39" i="45"/>
  <c r="D21" i="47"/>
  <c r="E38" i="45"/>
  <c r="E24" i="46"/>
  <c r="F25" i="46"/>
  <c r="D24" i="46"/>
  <c r="D37" i="45"/>
  <c r="E25" i="46"/>
  <c r="F39" i="45"/>
  <c r="F21" i="47"/>
  <c r="R40" i="43"/>
  <c r="D24" i="43"/>
  <c r="J24" i="43" s="1"/>
  <c r="F36" i="43"/>
  <c r="M39" i="43"/>
  <c r="D19" i="43"/>
  <c r="D30" i="43"/>
  <c r="F10" i="43"/>
  <c r="M22" i="43"/>
  <c r="R15" i="43"/>
  <c r="D37" i="44"/>
  <c r="D26" i="43"/>
  <c r="Q17" i="43"/>
  <c r="E53" i="43"/>
  <c r="P22" i="43"/>
  <c r="E32" i="43"/>
  <c r="R52" i="43"/>
  <c r="D21" i="43"/>
  <c r="R20" i="43"/>
  <c r="F43" i="43"/>
  <c r="R39" i="43"/>
  <c r="F12" i="47"/>
  <c r="E35" i="44"/>
  <c r="R38" i="43"/>
  <c r="F23" i="46"/>
  <c r="M14" i="17"/>
  <c r="L8" i="17"/>
  <c r="F54" i="43"/>
  <c r="R29" i="54"/>
  <c r="E34" i="43"/>
  <c r="E15" i="43"/>
  <c r="U34" i="43"/>
  <c r="V44" i="43"/>
  <c r="V18" i="43"/>
  <c r="T41" i="43"/>
  <c r="V17" i="43"/>
  <c r="T49" i="43"/>
  <c r="T36" i="43"/>
  <c r="V15" i="43"/>
  <c r="U37" i="43"/>
  <c r="T12" i="43"/>
  <c r="U44" i="43"/>
  <c r="V36" i="43"/>
  <c r="U28" i="43"/>
  <c r="V55" i="43"/>
  <c r="T50" i="43"/>
  <c r="U33" i="43"/>
  <c r="U14" i="43"/>
  <c r="V51" i="43"/>
  <c r="D38" i="45"/>
  <c r="F31" i="46"/>
  <c r="F29" i="45"/>
  <c r="E27" i="46"/>
  <c r="F33" i="45"/>
  <c r="F28" i="46"/>
  <c r="F19" i="46"/>
  <c r="E23" i="46"/>
  <c r="F29" i="46"/>
  <c r="E8" i="46"/>
  <c r="Q11" i="43"/>
  <c r="E10" i="43"/>
  <c r="D38" i="44"/>
  <c r="E22" i="43"/>
  <c r="D9" i="43"/>
  <c r="D13" i="43"/>
  <c r="R51" i="43"/>
  <c r="R50" i="43"/>
  <c r="R55" i="43"/>
  <c r="D31" i="44"/>
  <c r="E36" i="43"/>
  <c r="P43" i="43"/>
  <c r="F15" i="44"/>
  <c r="E41" i="43"/>
  <c r="E15" i="17"/>
  <c r="P28" i="43"/>
  <c r="R53" i="43"/>
  <c r="E47" i="43"/>
  <c r="F53" i="43"/>
  <c r="R45" i="43"/>
  <c r="E15" i="47"/>
  <c r="E12" i="44"/>
  <c r="T13" i="17"/>
  <c r="D10" i="44"/>
  <c r="U9" i="17"/>
  <c r="F10" i="47"/>
  <c r="E30" i="44"/>
  <c r="M10" i="17"/>
  <c r="P42" i="43"/>
  <c r="T34" i="17"/>
  <c r="T27" i="43"/>
  <c r="T34" i="43"/>
  <c r="U46" i="43"/>
  <c r="U55" i="43"/>
  <c r="U10" i="43"/>
  <c r="T39" i="43"/>
  <c r="V8" i="43"/>
  <c r="U8" i="43"/>
  <c r="T30" i="43"/>
  <c r="V48" i="43"/>
  <c r="V22" i="43"/>
  <c r="U29" i="43"/>
  <c r="V16" i="43"/>
  <c r="V10" i="43"/>
  <c r="V33" i="43"/>
  <c r="U35" i="43"/>
  <c r="T7" i="43"/>
  <c r="T55" i="43"/>
  <c r="E32" i="45"/>
  <c r="D17" i="47"/>
  <c r="D15" i="46"/>
  <c r="F35" i="45"/>
  <c r="D8" i="46"/>
  <c r="D31" i="45"/>
  <c r="D28" i="46"/>
  <c r="D19" i="47"/>
  <c r="F14" i="46"/>
  <c r="F8" i="43"/>
  <c r="F29" i="44"/>
  <c r="D22" i="43"/>
  <c r="P38" i="43"/>
  <c r="E12" i="43"/>
  <c r="D43" i="43"/>
  <c r="F40" i="43"/>
  <c r="Q26" i="43"/>
  <c r="Q37" i="43"/>
  <c r="R13" i="43"/>
  <c r="F18" i="43"/>
  <c r="P33" i="43"/>
  <c r="F21" i="43"/>
  <c r="D15" i="47"/>
  <c r="R18" i="43"/>
  <c r="E22" i="44"/>
  <c r="F27" i="43"/>
  <c r="P48" i="43"/>
  <c r="D47" i="43"/>
  <c r="P55" i="43"/>
  <c r="D27" i="44"/>
  <c r="F15" i="17"/>
  <c r="U12" i="17"/>
  <c r="E28" i="46"/>
  <c r="D26" i="44"/>
  <c r="E25" i="44"/>
  <c r="D9" i="44"/>
  <c r="P10" i="17"/>
  <c r="D11" i="43"/>
  <c r="V13" i="43"/>
  <c r="U47" i="43"/>
  <c r="T43" i="43"/>
  <c r="U20" i="43"/>
  <c r="U15" i="43"/>
  <c r="T22" i="43"/>
  <c r="V40" i="43"/>
  <c r="T47" i="43"/>
  <c r="U26" i="43"/>
  <c r="T13" i="43"/>
  <c r="V28" i="43"/>
  <c r="V27" i="43"/>
  <c r="D23" i="46"/>
  <c r="D27" i="46"/>
  <c r="F32" i="45"/>
  <c r="E9" i="46"/>
  <c r="D33" i="45"/>
  <c r="E39" i="45"/>
  <c r="E29" i="46"/>
  <c r="E19" i="46"/>
  <c r="D17" i="43"/>
  <c r="R36" i="43"/>
  <c r="E11" i="43"/>
  <c r="P10" i="43"/>
  <c r="F24" i="43"/>
  <c r="D15" i="43"/>
  <c r="E42" i="43"/>
  <c r="H28" i="46"/>
  <c r="E8" i="44"/>
  <c r="R42" i="43"/>
  <c r="R23" i="43"/>
  <c r="P15" i="43"/>
  <c r="F16" i="43"/>
  <c r="R47" i="43"/>
  <c r="F28" i="43"/>
  <c r="Q25" i="43"/>
  <c r="R41" i="43"/>
  <c r="P49" i="43"/>
  <c r="E27" i="43"/>
  <c r="U10" i="17"/>
  <c r="F32" i="44"/>
  <c r="P23" i="43"/>
  <c r="P31" i="43"/>
  <c r="E13" i="47"/>
  <c r="E12" i="17"/>
  <c r="F16" i="54"/>
  <c r="U37" i="54"/>
  <c r="U12" i="43"/>
  <c r="V30" i="43"/>
  <c r="U38" i="43"/>
  <c r="U32" i="43"/>
  <c r="U19" i="43"/>
  <c r="T9" i="43"/>
  <c r="V12" i="43"/>
  <c r="U24" i="43"/>
  <c r="T53" i="43"/>
  <c r="T38" i="43"/>
  <c r="U23" i="43"/>
  <c r="U50" i="43"/>
  <c r="V38" i="43"/>
  <c r="T8" i="43"/>
  <c r="V42" i="43"/>
  <c r="T18" i="43"/>
  <c r="T37" i="43"/>
  <c r="T19" i="43"/>
  <c r="U16" i="43"/>
  <c r="U21" i="43"/>
  <c r="V35" i="43"/>
  <c r="U16" i="45"/>
  <c r="F11" i="46"/>
  <c r="E20" i="46"/>
  <c r="E37" i="45"/>
  <c r="F22" i="46"/>
  <c r="D30" i="45"/>
  <c r="E17" i="46"/>
  <c r="F38" i="45"/>
  <c r="F18" i="46"/>
  <c r="F24" i="46"/>
  <c r="E22" i="46"/>
  <c r="D9" i="46"/>
  <c r="F41" i="43"/>
  <c r="Q24" i="43"/>
  <c r="E49" i="43"/>
  <c r="F7" i="43"/>
  <c r="F39" i="43"/>
  <c r="F37" i="43"/>
  <c r="F22" i="43"/>
  <c r="Q41" i="43"/>
  <c r="P46" i="43"/>
  <c r="F14" i="44"/>
  <c r="D21" i="44"/>
  <c r="P20" i="43"/>
  <c r="Q13" i="43"/>
  <c r="D18" i="47"/>
  <c r="Q19" i="43"/>
  <c r="D37" i="43"/>
  <c r="D24" i="44"/>
  <c r="P19" i="43"/>
  <c r="D8" i="44"/>
  <c r="I8" i="44" s="1"/>
  <c r="F9" i="43"/>
  <c r="E18" i="44"/>
  <c r="V9" i="17"/>
  <c r="Q28" i="43"/>
  <c r="D14" i="44"/>
  <c r="Q50" i="43"/>
  <c r="D35" i="44"/>
  <c r="F20" i="44"/>
  <c r="F32" i="17"/>
  <c r="E17" i="45"/>
  <c r="Y11" i="54"/>
  <c r="R29" i="17"/>
  <c r="V39" i="43"/>
  <c r="V9" i="43"/>
  <c r="T31" i="43"/>
  <c r="U9" i="43"/>
  <c r="V25" i="43"/>
  <c r="U45" i="43"/>
  <c r="U36" i="43"/>
  <c r="T16" i="43"/>
  <c r="U51" i="43"/>
  <c r="U31" i="43"/>
  <c r="T44" i="43"/>
  <c r="T35" i="43"/>
  <c r="T48" i="43"/>
  <c r="V46" i="43"/>
  <c r="U54" i="43"/>
  <c r="U42" i="43"/>
  <c r="V20" i="43"/>
  <c r="V32" i="43"/>
  <c r="V15" i="45"/>
  <c r="D25" i="46"/>
  <c r="E21" i="47"/>
  <c r="D10" i="46"/>
  <c r="E11" i="46"/>
  <c r="E29" i="45"/>
  <c r="D30" i="46"/>
  <c r="E30" i="45"/>
  <c r="E31" i="46"/>
  <c r="D34" i="45"/>
  <c r="D11" i="46"/>
  <c r="F18" i="47"/>
  <c r="D7" i="43"/>
  <c r="R8" i="43"/>
  <c r="D54" i="43"/>
  <c r="F42" i="43"/>
  <c r="D27" i="43"/>
  <c r="E48" i="43"/>
  <c r="R48" i="43"/>
  <c r="Q9" i="43"/>
  <c r="F40" i="44"/>
  <c r="R10" i="43"/>
  <c r="E20" i="43"/>
  <c r="R43" i="43"/>
  <c r="E37" i="43"/>
  <c r="P41" i="43"/>
  <c r="D34" i="43"/>
  <c r="R9" i="43"/>
  <c r="D18" i="44"/>
  <c r="Q33" i="43"/>
  <c r="F12" i="44"/>
  <c r="Q15" i="43"/>
  <c r="F7" i="44"/>
  <c r="E13" i="46"/>
  <c r="R21" i="43"/>
  <c r="E23" i="44"/>
  <c r="D32" i="17"/>
  <c r="E18" i="46"/>
  <c r="E13" i="45"/>
  <c r="R8" i="54"/>
  <c r="V23" i="43"/>
  <c r="T25" i="43"/>
  <c r="V14" i="43"/>
  <c r="T17" i="43"/>
  <c r="V7" i="47"/>
  <c r="T46" i="43"/>
  <c r="T40" i="43"/>
  <c r="T26" i="43"/>
  <c r="U7" i="43"/>
  <c r="U18" i="43"/>
  <c r="U49" i="43"/>
  <c r="V52" i="43"/>
  <c r="V45" i="43"/>
  <c r="V37" i="43"/>
  <c r="T54" i="43"/>
  <c r="T24" i="43"/>
  <c r="V29" i="43"/>
  <c r="T51" i="43"/>
  <c r="T20" i="43"/>
  <c r="V19" i="43"/>
  <c r="U27" i="43"/>
  <c r="V49" i="43"/>
  <c r="U13" i="43"/>
  <c r="V17" i="45"/>
  <c r="F13" i="46"/>
  <c r="E36" i="45"/>
  <c r="E18" i="47"/>
  <c r="F19" i="47"/>
  <c r="D12" i="46"/>
  <c r="D32" i="45"/>
  <c r="F8" i="46"/>
  <c r="E33" i="45"/>
  <c r="E19" i="47"/>
  <c r="D31" i="46"/>
  <c r="D44" i="43"/>
  <c r="P35" i="43"/>
  <c r="F12" i="43"/>
  <c r="E26" i="43"/>
  <c r="E9" i="43"/>
  <c r="E28" i="43"/>
  <c r="R34" i="43"/>
  <c r="P25" i="43"/>
  <c r="P47" i="43"/>
  <c r="E24" i="44"/>
  <c r="R54" i="43"/>
  <c r="D15" i="44"/>
  <c r="Q34" i="43"/>
  <c r="F30" i="43"/>
  <c r="R33" i="43"/>
  <c r="F27" i="44"/>
  <c r="F19" i="43"/>
  <c r="R31" i="43"/>
  <c r="E16" i="43"/>
  <c r="P30" i="43"/>
  <c r="R14" i="17"/>
  <c r="P51" i="43"/>
  <c r="R30" i="43"/>
  <c r="F19" i="44"/>
  <c r="F20" i="46"/>
  <c r="D14" i="47"/>
  <c r="F35" i="44"/>
  <c r="D11" i="17"/>
  <c r="P15" i="17"/>
  <c r="E10" i="17"/>
  <c r="M34" i="17"/>
  <c r="Z36" i="54"/>
  <c r="Q30" i="54"/>
  <c r="U35" i="17"/>
  <c r="T28" i="17"/>
  <c r="T35" i="54"/>
  <c r="N34" i="17"/>
  <c r="V33" i="17"/>
  <c r="Y28" i="54"/>
  <c r="Q32" i="54"/>
  <c r="V31" i="17"/>
  <c r="P32" i="54"/>
  <c r="Y33" i="54"/>
  <c r="U33" i="17"/>
  <c r="Y29" i="54"/>
  <c r="Q33" i="54"/>
  <c r="U32" i="17"/>
  <c r="N30" i="54"/>
  <c r="V29" i="54"/>
  <c r="Q34" i="17"/>
  <c r="Z33" i="54"/>
  <c r="R37" i="54"/>
  <c r="M36" i="17"/>
  <c r="L29" i="17"/>
  <c r="R30" i="54"/>
  <c r="Z35" i="54"/>
  <c r="R9" i="54"/>
  <c r="X13" i="54"/>
  <c r="E35" i="54"/>
  <c r="E9" i="54"/>
  <c r="N13" i="54"/>
  <c r="F30" i="54"/>
  <c r="F9" i="54"/>
  <c r="P13" i="54"/>
  <c r="D32" i="54"/>
  <c r="F8" i="54"/>
  <c r="P12" i="54"/>
  <c r="U16" i="54"/>
  <c r="U7" i="54"/>
  <c r="Z11" i="54"/>
  <c r="L16" i="54"/>
  <c r="L7" i="54"/>
  <c r="Q11" i="54"/>
  <c r="V15" i="54"/>
  <c r="N8" i="54"/>
  <c r="P8" i="54"/>
  <c r="U12" i="54"/>
  <c r="Z16" i="54"/>
  <c r="D14" i="45"/>
  <c r="F17" i="45"/>
  <c r="E15" i="45"/>
  <c r="D13" i="45"/>
  <c r="N33" i="17"/>
  <c r="Y34" i="54"/>
  <c r="P28" i="54"/>
  <c r="V34" i="17"/>
  <c r="Z29" i="54"/>
  <c r="R33" i="54"/>
  <c r="X31" i="54"/>
  <c r="L33" i="17"/>
  <c r="Y36" i="54"/>
  <c r="P30" i="54"/>
  <c r="L31" i="17"/>
  <c r="M28" i="54"/>
  <c r="U35" i="54"/>
  <c r="V32" i="17"/>
  <c r="Y37" i="54"/>
  <c r="P31" i="54"/>
  <c r="M30" i="17"/>
  <c r="M36" i="54"/>
  <c r="T33" i="54"/>
  <c r="R33" i="17"/>
  <c r="Y31" i="54"/>
  <c r="Q35" i="54"/>
  <c r="N35" i="17"/>
  <c r="M28" i="17"/>
  <c r="Q36" i="54"/>
  <c r="V37" i="54"/>
  <c r="E10" i="54"/>
  <c r="N14" i="54"/>
  <c r="F36" i="54"/>
  <c r="T9" i="54"/>
  <c r="Y13" i="54"/>
  <c r="D33" i="54"/>
  <c r="U9" i="54"/>
  <c r="Z13" i="54"/>
  <c r="E33" i="54"/>
  <c r="U8" i="54"/>
  <c r="Z12" i="54"/>
  <c r="F29" i="54"/>
  <c r="L8" i="54"/>
  <c r="Q12" i="54"/>
  <c r="V16" i="54"/>
  <c r="V7" i="54"/>
  <c r="D12" i="54"/>
  <c r="M16" i="54"/>
  <c r="Y8" i="54"/>
  <c r="Z8" i="54"/>
  <c r="L13" i="54"/>
  <c r="D30" i="54"/>
  <c r="E10" i="45"/>
  <c r="D7" i="45"/>
  <c r="D8" i="45"/>
  <c r="D17" i="45"/>
  <c r="D9" i="47"/>
  <c r="R13" i="46"/>
  <c r="D40" i="43"/>
  <c r="P14" i="43"/>
  <c r="D23" i="43"/>
  <c r="F55" i="43"/>
  <c r="E23" i="43"/>
  <c r="U8" i="17"/>
  <c r="F13" i="17"/>
  <c r="V12" i="17"/>
  <c r="V7" i="17"/>
  <c r="D35" i="17"/>
  <c r="J35" i="17" s="1"/>
  <c r="Q12" i="17"/>
  <c r="E9" i="17"/>
  <c r="T10" i="17"/>
  <c r="R10" i="17"/>
  <c r="E20" i="47"/>
  <c r="U14" i="17"/>
  <c r="F35" i="17"/>
  <c r="T11" i="17"/>
  <c r="F11" i="17"/>
  <c r="E31" i="45"/>
  <c r="V37" i="17"/>
  <c r="P32" i="17"/>
  <c r="X32" i="54"/>
  <c r="P36" i="54"/>
  <c r="L34" i="17"/>
  <c r="Z37" i="54"/>
  <c r="Q31" i="54"/>
  <c r="R31" i="54"/>
  <c r="M32" i="17"/>
  <c r="X34" i="54"/>
  <c r="N28" i="54"/>
  <c r="N29" i="17"/>
  <c r="L36" i="54"/>
  <c r="Q37" i="54"/>
  <c r="L32" i="17"/>
  <c r="X35" i="54"/>
  <c r="N29" i="54"/>
  <c r="P28" i="17"/>
  <c r="T32" i="54"/>
  <c r="P35" i="54"/>
  <c r="T32" i="17"/>
  <c r="X29" i="54"/>
  <c r="P33" i="54"/>
  <c r="P34" i="17"/>
  <c r="Z34" i="54"/>
  <c r="P34" i="54"/>
  <c r="Q29" i="54"/>
  <c r="T10" i="54"/>
  <c r="Y14" i="54"/>
  <c r="E34" i="54"/>
  <c r="F10" i="54"/>
  <c r="P14" i="54"/>
  <c r="F35" i="54"/>
  <c r="L10" i="54"/>
  <c r="Q14" i="54"/>
  <c r="F34" i="54"/>
  <c r="L9" i="54"/>
  <c r="Q13" i="54"/>
  <c r="E32" i="54"/>
  <c r="V8" i="54"/>
  <c r="D13" i="54"/>
  <c r="D28" i="54"/>
  <c r="M8" i="54"/>
  <c r="R12" i="54"/>
  <c r="X16" i="54"/>
  <c r="T12" i="54"/>
  <c r="Q9" i="54"/>
  <c r="V13" i="54"/>
  <c r="D35" i="54"/>
  <c r="D11" i="45"/>
  <c r="F9" i="45"/>
  <c r="D12" i="45"/>
  <c r="D10" i="45"/>
  <c r="E44" i="43"/>
  <c r="E21" i="43"/>
  <c r="Q46" i="43"/>
  <c r="E25" i="43"/>
  <c r="E13" i="43"/>
  <c r="E30" i="43"/>
  <c r="P9" i="17"/>
  <c r="D36" i="17"/>
  <c r="Q15" i="17"/>
  <c r="P7" i="17"/>
  <c r="D37" i="17"/>
  <c r="L13" i="17"/>
  <c r="D12" i="17"/>
  <c r="P14" i="17"/>
  <c r="N14" i="17"/>
  <c r="V8" i="17"/>
  <c r="R12" i="17"/>
  <c r="D9" i="17"/>
  <c r="Q7" i="17"/>
  <c r="D28" i="17"/>
  <c r="R37" i="43"/>
  <c r="D16" i="47"/>
  <c r="R14" i="46"/>
  <c r="D20" i="46"/>
  <c r="H20" i="46"/>
  <c r="D10" i="47"/>
  <c r="U37" i="17"/>
  <c r="Q31" i="17"/>
  <c r="V30" i="54"/>
  <c r="N34" i="54"/>
  <c r="M33" i="17"/>
  <c r="Y35" i="54"/>
  <c r="P29" i="54"/>
  <c r="N33" i="54"/>
  <c r="N31" i="17"/>
  <c r="V32" i="54"/>
  <c r="N36" i="54"/>
  <c r="Z32" i="54"/>
  <c r="Q28" i="54"/>
  <c r="L29" i="54"/>
  <c r="M31" i="17"/>
  <c r="V33" i="54"/>
  <c r="N37" i="54"/>
  <c r="Y30" i="54"/>
  <c r="M30" i="54"/>
  <c r="L32" i="54"/>
  <c r="U31" i="17"/>
  <c r="X37" i="54"/>
  <c r="N31" i="54"/>
  <c r="Q33" i="17"/>
  <c r="Y32" i="54"/>
  <c r="N32" i="54"/>
  <c r="M31" i="54"/>
  <c r="F11" i="54"/>
  <c r="P15" i="54"/>
  <c r="E12" i="54"/>
  <c r="U10" i="54"/>
  <c r="Z14" i="54"/>
  <c r="Z9" i="54"/>
  <c r="V10" i="54"/>
  <c r="D15" i="54"/>
  <c r="Q10" i="54"/>
  <c r="V9" i="54"/>
  <c r="D14" i="54"/>
  <c r="F33" i="54"/>
  <c r="M9" i="54"/>
  <c r="R13" i="54"/>
  <c r="D31" i="54"/>
  <c r="X8" i="54"/>
  <c r="E13" i="54"/>
  <c r="E28" i="54"/>
  <c r="U13" i="54"/>
  <c r="D10" i="54"/>
  <c r="M14" i="54"/>
  <c r="E36" i="54"/>
  <c r="F8" i="45"/>
  <c r="D15" i="45"/>
  <c r="D16" i="45"/>
  <c r="F13" i="45"/>
  <c r="Q16" i="43"/>
  <c r="E7" i="43"/>
  <c r="F50" i="43"/>
  <c r="P53" i="43"/>
  <c r="F31" i="43"/>
  <c r="F20" i="43"/>
  <c r="U13" i="17"/>
  <c r="E35" i="17"/>
  <c r="M13" i="17"/>
  <c r="L11" i="17"/>
  <c r="U11" i="17"/>
  <c r="R8" i="17"/>
  <c r="E11" i="17"/>
  <c r="L15" i="17"/>
  <c r="T12" i="17"/>
  <c r="T37" i="17"/>
  <c r="R30" i="17"/>
  <c r="U28" i="54"/>
  <c r="M32" i="54"/>
  <c r="N32" i="17"/>
  <c r="X33" i="54"/>
  <c r="P37" i="54"/>
  <c r="Q37" i="17"/>
  <c r="P30" i="17"/>
  <c r="U30" i="54"/>
  <c r="M34" i="54"/>
  <c r="X28" i="54"/>
  <c r="L33" i="54"/>
  <c r="P37" i="17"/>
  <c r="N30" i="17"/>
  <c r="U31" i="54"/>
  <c r="M35" i="54"/>
  <c r="X36" i="54"/>
  <c r="V36" i="17"/>
  <c r="N37" i="17"/>
  <c r="V30" i="17"/>
  <c r="V35" i="54"/>
  <c r="M29" i="54"/>
  <c r="R32" i="17"/>
  <c r="X30" i="54"/>
  <c r="L28" i="54"/>
  <c r="P7" i="54"/>
  <c r="U11" i="54"/>
  <c r="Z15" i="54"/>
  <c r="M15" i="54"/>
  <c r="L11" i="54"/>
  <c r="Q15" i="54"/>
  <c r="D7" i="54"/>
  <c r="M11" i="54"/>
  <c r="R15" i="54"/>
  <c r="L14" i="54"/>
  <c r="M10" i="54"/>
  <c r="R14" i="54"/>
  <c r="R11" i="54"/>
  <c r="X9" i="54"/>
  <c r="E14" i="54"/>
  <c r="F32" i="54"/>
  <c r="N9" i="54"/>
  <c r="T13" i="54"/>
  <c r="E31" i="54"/>
  <c r="Y16" i="54"/>
  <c r="R10" i="54"/>
  <c r="X14" i="54"/>
  <c r="F37" i="54"/>
  <c r="F7" i="45"/>
  <c r="F12" i="45"/>
  <c r="F10" i="45"/>
  <c r="F11" i="45"/>
  <c r="E14" i="45"/>
  <c r="D45" i="43"/>
  <c r="F13" i="43"/>
  <c r="D38" i="43"/>
  <c r="F33" i="43"/>
  <c r="D39" i="43"/>
  <c r="D11" i="47"/>
  <c r="D31" i="43"/>
  <c r="P18" i="43"/>
  <c r="Q16" i="17"/>
  <c r="F7" i="17"/>
  <c r="M15" i="17"/>
  <c r="F12" i="17"/>
  <c r="R7" i="17"/>
  <c r="N10" i="17"/>
  <c r="E13" i="17"/>
  <c r="T15" i="17"/>
  <c r="F9" i="17"/>
  <c r="V14" i="17"/>
  <c r="Q8" i="17"/>
  <c r="P16" i="43"/>
  <c r="T16" i="17"/>
  <c r="E32" i="17"/>
  <c r="Q11" i="17"/>
  <c r="Q49" i="43"/>
  <c r="D11" i="44"/>
  <c r="F16" i="47"/>
  <c r="E17" i="47"/>
  <c r="I8" i="46"/>
  <c r="I18" i="46"/>
  <c r="U36" i="17"/>
  <c r="T29" i="17"/>
  <c r="U36" i="54"/>
  <c r="L30" i="54"/>
  <c r="P31" i="17"/>
  <c r="V31" i="54"/>
  <c r="N35" i="54"/>
  <c r="R36" i="17"/>
  <c r="Q29" i="17"/>
  <c r="T28" i="54"/>
  <c r="L34" i="54"/>
  <c r="V34" i="54"/>
  <c r="L36" i="17"/>
  <c r="Q36" i="17"/>
  <c r="P29" i="17"/>
  <c r="T29" i="54"/>
  <c r="L35" i="54"/>
  <c r="U32" i="54"/>
  <c r="P33" i="17"/>
  <c r="M37" i="17"/>
  <c r="L30" i="17"/>
  <c r="U33" i="54"/>
  <c r="M37" i="54"/>
  <c r="T31" i="17"/>
  <c r="V28" i="54"/>
  <c r="M35" i="17"/>
  <c r="Z7" i="54"/>
  <c r="L12" i="54"/>
  <c r="Q16" i="54"/>
  <c r="Q7" i="54"/>
  <c r="V11" i="54"/>
  <c r="D16" i="54"/>
  <c r="R7" i="54"/>
  <c r="X11" i="54"/>
  <c r="E16" i="54"/>
  <c r="F28" i="54"/>
  <c r="X10" i="54"/>
  <c r="E15" i="54"/>
  <c r="X15" i="54"/>
  <c r="N10" i="54"/>
  <c r="T14" i="54"/>
  <c r="P9" i="54"/>
  <c r="Y9" i="54"/>
  <c r="F14" i="54"/>
  <c r="D37" i="54"/>
  <c r="F31" i="54"/>
  <c r="E11" i="54"/>
  <c r="N15" i="54"/>
  <c r="D11" i="54"/>
  <c r="E8" i="45"/>
  <c r="F16" i="45"/>
  <c r="F14" i="45"/>
  <c r="F15" i="45"/>
  <c r="E55" i="43"/>
  <c r="D41" i="43"/>
  <c r="D12" i="43"/>
  <c r="F45" i="43"/>
  <c r="E38" i="43"/>
  <c r="P52" i="43"/>
  <c r="F38" i="43"/>
  <c r="T14" i="17"/>
  <c r="T9" i="17"/>
  <c r="D31" i="17"/>
  <c r="T7" i="17"/>
  <c r="F28" i="17"/>
  <c r="M7" i="17"/>
  <c r="L16" i="17"/>
  <c r="D16" i="17"/>
  <c r="R11" i="17"/>
  <c r="F36" i="17"/>
  <c r="V13" i="17"/>
  <c r="F10" i="17"/>
  <c r="V16" i="17"/>
  <c r="V11" i="17"/>
  <c r="E33" i="17"/>
  <c r="P13" i="17"/>
  <c r="R22" i="43"/>
  <c r="E32" i="44"/>
  <c r="L7" i="17"/>
  <c r="E20" i="44"/>
  <c r="E26" i="44"/>
  <c r="V35" i="17"/>
  <c r="U28" i="17"/>
  <c r="T34" i="54"/>
  <c r="R37" i="17"/>
  <c r="Q30" i="17"/>
  <c r="U29" i="54"/>
  <c r="M33" i="54"/>
  <c r="T35" i="17"/>
  <c r="R28" i="17"/>
  <c r="T36" i="54"/>
  <c r="Q35" i="17"/>
  <c r="T30" i="54"/>
  <c r="R31" i="17"/>
  <c r="R35" i="17"/>
  <c r="Q28" i="17"/>
  <c r="T37" i="54"/>
  <c r="P36" i="17"/>
  <c r="R28" i="54"/>
  <c r="T30" i="17"/>
  <c r="N36" i="17"/>
  <c r="M29" i="17"/>
  <c r="T31" i="54"/>
  <c r="L37" i="54"/>
  <c r="U30" i="17"/>
  <c r="V36" i="54"/>
  <c r="Q32" i="17"/>
  <c r="Q8" i="54"/>
  <c r="V12" i="54"/>
  <c r="E30" i="54"/>
  <c r="D8" i="54"/>
  <c r="M12" i="54"/>
  <c r="R16" i="54"/>
  <c r="E8" i="54"/>
  <c r="N12" i="54"/>
  <c r="T16" i="54"/>
  <c r="E7" i="54"/>
  <c r="N11" i="54"/>
  <c r="T15" i="54"/>
  <c r="D36" i="54"/>
  <c r="Y10" i="54"/>
  <c r="F15" i="54"/>
  <c r="F13" i="54"/>
  <c r="P10" i="54"/>
  <c r="U14" i="54"/>
  <c r="M7" i="54"/>
  <c r="N7" i="54"/>
  <c r="T11" i="54"/>
  <c r="Y15" i="54"/>
  <c r="V14" i="54"/>
  <c r="D9" i="45"/>
  <c r="E9" i="45"/>
  <c r="E7" i="45"/>
  <c r="E12" i="45"/>
  <c r="F46" i="43"/>
  <c r="E31" i="43"/>
  <c r="R17" i="43"/>
  <c r="F35" i="43"/>
  <c r="D35" i="43"/>
  <c r="D29" i="43"/>
  <c r="D20" i="44"/>
  <c r="E24" i="43"/>
  <c r="Q13" i="17"/>
  <c r="P11" i="17"/>
  <c r="D29" i="17"/>
  <c r="N8" i="17"/>
  <c r="E8" i="17"/>
  <c r="U16" i="17"/>
  <c r="F16" i="17"/>
  <c r="F15" i="46"/>
  <c r="N16" i="17"/>
  <c r="E16" i="17"/>
  <c r="R13" i="17"/>
  <c r="E30" i="17"/>
  <c r="Q9" i="17"/>
  <c r="R16" i="17"/>
  <c r="F33" i="17"/>
  <c r="E34" i="44"/>
  <c r="E28" i="44"/>
  <c r="Q23" i="43"/>
  <c r="E30" i="46"/>
  <c r="E11" i="44"/>
  <c r="E38" i="44"/>
  <c r="F11" i="47"/>
  <c r="F28" i="44"/>
  <c r="P32" i="43"/>
  <c r="D18" i="46"/>
  <c r="H23" i="46"/>
  <c r="E14" i="44"/>
  <c r="L31" i="46"/>
  <c r="J9" i="46"/>
  <c r="P44" i="43"/>
  <c r="F37" i="17"/>
  <c r="F30" i="45"/>
  <c r="H14" i="46"/>
  <c r="F13" i="44"/>
  <c r="P25" i="46"/>
  <c r="E12" i="47"/>
  <c r="F20" i="47"/>
  <c r="N11" i="17"/>
  <c r="F31" i="17"/>
  <c r="N12" i="17"/>
  <c r="F8" i="17"/>
  <c r="E43" i="43"/>
  <c r="D51" i="43"/>
  <c r="L15" i="54"/>
  <c r="T7" i="54"/>
  <c r="M13" i="54"/>
  <c r="P35" i="17"/>
  <c r="R36" i="54"/>
  <c r="T36" i="17"/>
  <c r="I22" i="46"/>
  <c r="I13" i="46"/>
  <c r="D16" i="43"/>
  <c r="F49" i="43"/>
  <c r="P34" i="43"/>
  <c r="F8" i="44"/>
  <c r="L11" i="46"/>
  <c r="D32" i="43"/>
  <c r="E33" i="43"/>
  <c r="P36" i="43"/>
  <c r="R7" i="43"/>
  <c r="E14" i="47"/>
  <c r="E17" i="44"/>
  <c r="L17" i="46"/>
  <c r="N31" i="46"/>
  <c r="Q30" i="43"/>
  <c r="U15" i="17"/>
  <c r="P24" i="43"/>
  <c r="E7" i="17"/>
  <c r="F8" i="47"/>
  <c r="D13" i="44"/>
  <c r="D52" i="43"/>
  <c r="D34" i="17"/>
  <c r="E12" i="46"/>
  <c r="L15" i="46"/>
  <c r="D17" i="44"/>
  <c r="D40" i="44"/>
  <c r="R29" i="43"/>
  <c r="F27" i="46"/>
  <c r="E37" i="44"/>
  <c r="P45" i="43"/>
  <c r="L10" i="17"/>
  <c r="I19" i="46"/>
  <c r="M20" i="46"/>
  <c r="D7" i="44"/>
  <c r="D36" i="45"/>
  <c r="L14" i="46"/>
  <c r="D39" i="44"/>
  <c r="P21" i="43"/>
  <c r="F30" i="17"/>
  <c r="D7" i="17"/>
  <c r="R9" i="17"/>
  <c r="L14" i="17"/>
  <c r="D33" i="43"/>
  <c r="D42" i="43"/>
  <c r="Z10" i="54"/>
  <c r="E29" i="54"/>
  <c r="D9" i="54"/>
  <c r="L28" i="17"/>
  <c r="T33" i="17"/>
  <c r="R32" i="54"/>
  <c r="Q55" i="43"/>
  <c r="D20" i="43"/>
  <c r="E17" i="43"/>
  <c r="P11" i="43"/>
  <c r="M10" i="46"/>
  <c r="E9" i="47"/>
  <c r="D36" i="43"/>
  <c r="E8" i="43"/>
  <c r="D48" i="43"/>
  <c r="P9" i="43"/>
  <c r="Q47" i="43"/>
  <c r="D34" i="44"/>
  <c r="D46" i="43"/>
  <c r="E29" i="43"/>
  <c r="R24" i="43"/>
  <c r="Q53" i="43"/>
  <c r="E7" i="44"/>
  <c r="E14" i="43"/>
  <c r="F15" i="43"/>
  <c r="R26" i="43"/>
  <c r="Q29" i="43"/>
  <c r="R15" i="17"/>
  <c r="M23" i="46"/>
  <c r="L27" i="46"/>
  <c r="D12" i="47"/>
  <c r="P39" i="43"/>
  <c r="E10" i="46"/>
  <c r="R14" i="43"/>
  <c r="F30" i="46"/>
  <c r="E33" i="44"/>
  <c r="E11" i="47"/>
  <c r="N14" i="46"/>
  <c r="P13" i="43"/>
  <c r="D30" i="17"/>
  <c r="L25" i="46"/>
  <c r="F18" i="44"/>
  <c r="F25" i="44"/>
  <c r="E28" i="17"/>
  <c r="F9" i="46"/>
  <c r="P23" i="46"/>
  <c r="D16" i="44"/>
  <c r="E10" i="47"/>
  <c r="P37" i="43"/>
  <c r="L12" i="17"/>
  <c r="F7" i="47"/>
  <c r="R27" i="43"/>
  <c r="N25" i="46"/>
  <c r="F13" i="47"/>
  <c r="F17" i="44"/>
  <c r="E36" i="17"/>
  <c r="D15" i="17"/>
  <c r="V15" i="17"/>
  <c r="E14" i="17"/>
  <c r="N9" i="17"/>
  <c r="Q44" i="43"/>
  <c r="N16" i="54"/>
  <c r="Y12" i="54"/>
  <c r="U29" i="17"/>
  <c r="Q34" i="54"/>
  <c r="R34" i="54"/>
  <c r="Z28" i="54"/>
  <c r="Q9" i="46"/>
  <c r="F52" i="43"/>
  <c r="P26" i="43"/>
  <c r="N18" i="46"/>
  <c r="E18" i="43"/>
  <c r="D50" i="43"/>
  <c r="Q42" i="43"/>
  <c r="Q21" i="43"/>
  <c r="M31" i="46"/>
  <c r="E8" i="47"/>
  <c r="F26" i="43"/>
  <c r="F11" i="43"/>
  <c r="M14" i="46"/>
  <c r="H29" i="46"/>
  <c r="D10" i="43"/>
  <c r="D53" i="43"/>
  <c r="M27" i="46"/>
  <c r="I17" i="46"/>
  <c r="D13" i="47"/>
  <c r="F36" i="45"/>
  <c r="F9" i="47"/>
  <c r="F36" i="44"/>
  <c r="R35" i="43"/>
  <c r="E15" i="46"/>
  <c r="D12" i="44"/>
  <c r="F21" i="44"/>
  <c r="N24" i="46"/>
  <c r="E27" i="44"/>
  <c r="M11" i="17"/>
  <c r="F14" i="47"/>
  <c r="J31" i="46"/>
  <c r="F31" i="44"/>
  <c r="H30" i="46"/>
  <c r="F34" i="17"/>
  <c r="E7" i="47"/>
  <c r="D29" i="44"/>
  <c r="E16" i="47"/>
  <c r="Q7" i="43"/>
  <c r="N15" i="17"/>
  <c r="L9" i="46"/>
  <c r="D33" i="44"/>
  <c r="F34" i="44"/>
  <c r="E31" i="17"/>
  <c r="M29" i="46"/>
  <c r="D32" i="44"/>
  <c r="Q22" i="43"/>
  <c r="F29" i="17"/>
  <c r="D10" i="17"/>
  <c r="P12" i="17"/>
  <c r="D33" i="17"/>
  <c r="M9" i="17"/>
  <c r="E40" i="43"/>
  <c r="E37" i="54"/>
  <c r="U15" i="54"/>
  <c r="T8" i="54"/>
  <c r="U34" i="54"/>
  <c r="R34" i="17"/>
  <c r="Z30" i="54"/>
  <c r="L35" i="17"/>
  <c r="F15" i="47"/>
  <c r="E51" i="43"/>
  <c r="F32" i="43"/>
  <c r="R16" i="43"/>
  <c r="R46" i="43"/>
  <c r="E29" i="44"/>
  <c r="D18" i="43"/>
  <c r="F29" i="43"/>
  <c r="Q10" i="43"/>
  <c r="N11" i="46"/>
  <c r="Q48" i="43"/>
  <c r="E34" i="17"/>
  <c r="D28" i="43"/>
  <c r="I14" i="46"/>
  <c r="Q40" i="43"/>
  <c r="D22" i="44"/>
  <c r="D14" i="43"/>
  <c r="F44" i="43"/>
  <c r="F47" i="43"/>
  <c r="R44" i="43"/>
  <c r="L13" i="46"/>
  <c r="D7" i="47"/>
  <c r="D25" i="44"/>
  <c r="F26" i="44"/>
  <c r="E15" i="44"/>
  <c r="Q36" i="43"/>
  <c r="D35" i="45"/>
  <c r="D8" i="17"/>
  <c r="M18" i="46"/>
  <c r="L10" i="46"/>
  <c r="D8" i="47"/>
  <c r="Q31" i="43"/>
  <c r="V10" i="17"/>
  <c r="D29" i="45"/>
  <c r="F30" i="44"/>
  <c r="E40" i="44"/>
  <c r="E10" i="44"/>
  <c r="Q38" i="43"/>
  <c r="Q14" i="17"/>
  <c r="D28" i="44"/>
  <c r="F37" i="44"/>
  <c r="N8" i="46"/>
  <c r="D23" i="44"/>
  <c r="R11" i="43"/>
  <c r="D20" i="47"/>
  <c r="L18" i="46"/>
  <c r="F11" i="44"/>
  <c r="E13" i="44"/>
  <c r="D14" i="17"/>
  <c r="F22" i="44"/>
  <c r="F10" i="44"/>
  <c r="P29" i="43"/>
  <c r="P8" i="17"/>
  <c r="M8" i="17"/>
  <c r="F17" i="47"/>
  <c r="N13" i="17"/>
  <c r="F51" i="43"/>
  <c r="E54" i="43"/>
  <c r="E16" i="45"/>
  <c r="P16" i="54"/>
  <c r="P11" i="54"/>
  <c r="D29" i="54"/>
  <c r="V29" i="17"/>
  <c r="R35" i="54"/>
  <c r="U34" i="17"/>
  <c r="Q32" i="43"/>
  <c r="E39" i="44"/>
  <c r="F48" i="43"/>
  <c r="E52" i="43"/>
  <c r="Q51" i="43"/>
  <c r="D30" i="44"/>
  <c r="H24" i="46"/>
  <c r="E35" i="43"/>
  <c r="Q27" i="43"/>
  <c r="Q8" i="43"/>
  <c r="Q54" i="43"/>
  <c r="E50" i="43"/>
  <c r="F25" i="43"/>
  <c r="Q43" i="43"/>
  <c r="P54" i="43"/>
  <c r="D36" i="44"/>
  <c r="M11" i="46"/>
  <c r="F39" i="44"/>
  <c r="J13" i="46"/>
  <c r="E37" i="17"/>
  <c r="F9" i="44"/>
  <c r="E29" i="17"/>
  <c r="E34" i="45"/>
  <c r="L19" i="46"/>
  <c r="E31" i="44"/>
  <c r="H10" i="46"/>
  <c r="P16" i="17"/>
  <c r="H11" i="46"/>
  <c r="E9" i="44"/>
  <c r="D19" i="44"/>
  <c r="I15" i="46"/>
  <c r="P8" i="43"/>
  <c r="L9" i="17"/>
  <c r="F34" i="45"/>
  <c r="M13" i="46"/>
  <c r="E16" i="44"/>
  <c r="N17" i="46"/>
  <c r="M17" i="46"/>
  <c r="Q14" i="43"/>
  <c r="F17" i="46"/>
  <c r="L28" i="46"/>
  <c r="J14" i="46"/>
  <c r="I28" i="46"/>
  <c r="M12" i="17"/>
  <c r="M28" i="46"/>
  <c r="F23" i="44"/>
  <c r="D13" i="17"/>
  <c r="M16" i="17"/>
  <c r="N7" i="17"/>
  <c r="D22" i="46"/>
  <c r="T8" i="17"/>
  <c r="D25" i="43"/>
  <c r="D55" i="43"/>
  <c r="E11" i="45"/>
  <c r="F12" i="54"/>
  <c r="F7" i="54"/>
  <c r="X12" i="54"/>
  <c r="L37" i="17"/>
  <c r="Z31" i="54"/>
  <c r="L31" i="54"/>
  <c r="G13" i="44"/>
  <c r="G36" i="17"/>
  <c r="G15" i="43"/>
  <c r="G26" i="44"/>
  <c r="G34" i="17"/>
  <c r="G10" i="44"/>
  <c r="G26" i="43"/>
  <c r="G37" i="43"/>
  <c r="G23" i="44"/>
  <c r="U31" i="47"/>
  <c r="V31" i="47" s="1"/>
  <c r="G25" i="44"/>
  <c r="G27" i="44"/>
  <c r="G33" i="54"/>
  <c r="G23" i="43"/>
  <c r="G36" i="43"/>
  <c r="G45" i="43"/>
  <c r="G33" i="44"/>
  <c r="G19" i="43"/>
  <c r="G47" i="43"/>
  <c r="G21" i="44"/>
  <c r="G33" i="17"/>
  <c r="G43" i="43"/>
  <c r="G10" i="17"/>
  <c r="G33" i="43"/>
  <c r="G53" i="43"/>
  <c r="G16" i="54"/>
  <c r="G32" i="17"/>
  <c r="G16" i="43"/>
  <c r="G30" i="44"/>
  <c r="G50" i="43"/>
  <c r="G16" i="44"/>
  <c r="G35" i="43"/>
  <c r="G52" i="43"/>
  <c r="G37" i="44"/>
  <c r="G20" i="43"/>
  <c r="G28" i="44"/>
  <c r="G37" i="17"/>
  <c r="G40" i="44"/>
  <c r="G14" i="17"/>
  <c r="G31" i="54"/>
  <c r="G11" i="54"/>
  <c r="G15" i="54"/>
  <c r="G16" i="17"/>
  <c r="G42" i="43"/>
  <c r="G18" i="44"/>
  <c r="G14" i="43"/>
  <c r="G38" i="44"/>
  <c r="G31" i="17"/>
  <c r="G21" i="43"/>
  <c r="G25" i="43"/>
  <c r="G34" i="44"/>
  <c r="G11" i="43"/>
  <c r="G13" i="43"/>
  <c r="G14" i="44"/>
  <c r="G11" i="44"/>
  <c r="G29" i="43"/>
  <c r="G37" i="54"/>
  <c r="G14" i="54"/>
  <c r="G7" i="43"/>
  <c r="G44" i="43"/>
  <c r="G15" i="44"/>
  <c r="G7" i="44"/>
  <c r="G41" i="43"/>
  <c r="G19" i="44"/>
  <c r="G11" i="17"/>
  <c r="G20" i="44"/>
  <c r="G18" i="43"/>
  <c r="G48" i="43"/>
  <c r="G30" i="43"/>
  <c r="G49" i="43"/>
  <c r="G8" i="43"/>
  <c r="G34" i="43"/>
  <c r="G36" i="54"/>
  <c r="G29" i="54"/>
  <c r="G13" i="54"/>
  <c r="G22" i="44"/>
  <c r="G38" i="43"/>
  <c r="G31" i="44"/>
  <c r="G27" i="43"/>
  <c r="G46" i="43"/>
  <c r="G35" i="44"/>
  <c r="G28" i="43"/>
  <c r="G24" i="44"/>
  <c r="G31" i="43"/>
  <c r="G9" i="43"/>
  <c r="G12" i="17"/>
  <c r="G8" i="17"/>
  <c r="G35" i="54"/>
  <c r="G10" i="54"/>
  <c r="G12" i="54"/>
  <c r="G12" i="44"/>
  <c r="G29" i="17"/>
  <c r="G22" i="43"/>
  <c r="G36" i="44"/>
  <c r="G51" i="43"/>
  <c r="G32" i="44"/>
  <c r="G10" i="43"/>
  <c r="G55" i="43"/>
  <c r="Y53" i="45"/>
  <c r="Z53" i="45" s="1"/>
  <c r="G9" i="44"/>
  <c r="G17" i="43"/>
  <c r="I17" i="43" s="1"/>
  <c r="U41" i="46"/>
  <c r="V41" i="46" s="1"/>
  <c r="G34" i="54"/>
  <c r="J34" i="54" s="1"/>
  <c r="B25" i="45"/>
  <c r="B3" i="43"/>
  <c r="B3" i="47"/>
  <c r="B3" i="44"/>
  <c r="R15" i="46"/>
  <c r="P18" i="46"/>
  <c r="Q19" i="47"/>
  <c r="Q15" i="47"/>
  <c r="R14" i="47"/>
  <c r="R17" i="47"/>
  <c r="Q7" i="47"/>
  <c r="R11" i="47"/>
  <c r="U7" i="44"/>
  <c r="V36" i="44"/>
  <c r="T11" i="44"/>
  <c r="V19" i="44"/>
  <c r="T23" i="44"/>
  <c r="U32" i="44"/>
  <c r="V8" i="44"/>
  <c r="V21" i="44"/>
  <c r="T34" i="44"/>
  <c r="T32" i="44"/>
  <c r="U16" i="44"/>
  <c r="V38" i="44"/>
  <c r="V33" i="44"/>
  <c r="V40" i="44"/>
  <c r="V29" i="44"/>
  <c r="T16" i="44"/>
  <c r="T30" i="44"/>
  <c r="T15" i="44"/>
  <c r="T21" i="44"/>
  <c r="T36" i="44"/>
  <c r="V39" i="44"/>
  <c r="V9" i="44"/>
  <c r="T20" i="44"/>
  <c r="U39" i="44"/>
  <c r="U34" i="44"/>
  <c r="U23" i="44"/>
  <c r="U18" i="44"/>
  <c r="U40" i="44"/>
  <c r="U15" i="44"/>
  <c r="V18" i="44"/>
  <c r="V27" i="44"/>
  <c r="U35" i="44"/>
  <c r="U27" i="44"/>
  <c r="T18" i="44"/>
  <c r="V22" i="44"/>
  <c r="U14" i="44"/>
  <c r="T13" i="44"/>
  <c r="U30" i="44"/>
  <c r="U26" i="44"/>
  <c r="P8" i="45"/>
  <c r="P11" i="45"/>
  <c r="Q11" i="45"/>
  <c r="Q8" i="45"/>
  <c r="P14" i="45"/>
  <c r="Q13" i="45"/>
  <c r="P15" i="45"/>
  <c r="P9" i="45"/>
  <c r="P17" i="45"/>
  <c r="P10" i="45"/>
  <c r="R11" i="45"/>
  <c r="R8" i="45"/>
  <c r="R9" i="45"/>
  <c r="Q9" i="45"/>
  <c r="R15" i="45"/>
  <c r="R12" i="45"/>
  <c r="Q7" i="45"/>
  <c r="P7" i="45"/>
  <c r="Q10" i="45"/>
  <c r="Q15" i="45"/>
  <c r="R13" i="45"/>
  <c r="R16" i="45"/>
  <c r="R17" i="45"/>
  <c r="R10" i="45"/>
  <c r="P13" i="45"/>
  <c r="Q14" i="45"/>
  <c r="P12" i="45"/>
  <c r="P16" i="45"/>
  <c r="Q16" i="45"/>
  <c r="R14" i="45"/>
  <c r="Q12" i="45"/>
  <c r="P27" i="45"/>
  <c r="Q17" i="45"/>
  <c r="R7" i="45"/>
  <c r="N10" i="47"/>
  <c r="L9" i="47"/>
  <c r="N11" i="47"/>
  <c r="N12" i="47"/>
  <c r="L16" i="47"/>
  <c r="L10" i="47"/>
  <c r="L13" i="47"/>
  <c r="M17" i="47"/>
  <c r="M9" i="47"/>
  <c r="M13" i="47"/>
  <c r="L19" i="47"/>
  <c r="L8" i="47"/>
  <c r="N15" i="47"/>
  <c r="M20" i="47"/>
  <c r="M18" i="47"/>
  <c r="M10" i="47"/>
  <c r="M14" i="47"/>
  <c r="M7" i="47"/>
  <c r="N8" i="47"/>
  <c r="L14" i="47"/>
  <c r="N13" i="47"/>
  <c r="M8" i="47"/>
  <c r="N7" i="47"/>
  <c r="L17" i="47"/>
  <c r="M11" i="47"/>
  <c r="N21" i="47"/>
  <c r="N20" i="47"/>
  <c r="M21" i="47"/>
  <c r="L12" i="47"/>
  <c r="L15" i="47"/>
  <c r="N17" i="47"/>
  <c r="N19" i="47"/>
  <c r="M16" i="47"/>
  <c r="M19" i="47"/>
  <c r="L7" i="47"/>
  <c r="M12" i="47"/>
  <c r="L20" i="47"/>
  <c r="N16" i="47"/>
  <c r="L18" i="47"/>
  <c r="N18" i="47"/>
  <c r="L11" i="47"/>
  <c r="L21" i="47"/>
  <c r="N14" i="47"/>
  <c r="M15" i="47"/>
  <c r="N9" i="47"/>
  <c r="P5" i="44"/>
  <c r="Q52" i="43"/>
  <c r="Q35" i="43"/>
  <c r="Q45" i="43"/>
  <c r="R19" i="43"/>
  <c r="Q18" i="43"/>
  <c r="P17" i="43"/>
  <c r="Q12" i="43"/>
  <c r="Q39" i="43"/>
  <c r="P7" i="43"/>
  <c r="R49" i="43"/>
  <c r="R32" i="43"/>
  <c r="P50" i="43"/>
  <c r="R28" i="43"/>
  <c r="P27" i="43"/>
  <c r="H25" i="46"/>
  <c r="I11" i="46"/>
  <c r="J12" i="46"/>
  <c r="H27" i="46"/>
  <c r="J18" i="46"/>
  <c r="J24" i="46"/>
  <c r="I10" i="46"/>
  <c r="I29" i="46"/>
  <c r="H9" i="46"/>
  <c r="I23" i="46"/>
  <c r="H31" i="46"/>
  <c r="J25" i="46"/>
  <c r="H19" i="46"/>
  <c r="J11" i="46"/>
  <c r="H15" i="46"/>
  <c r="H22" i="46"/>
  <c r="J20" i="46"/>
  <c r="J27" i="46"/>
  <c r="H8" i="46"/>
  <c r="J29" i="46"/>
  <c r="I20" i="46"/>
  <c r="H17" i="46"/>
  <c r="I9" i="46"/>
  <c r="J30" i="46"/>
  <c r="H12" i="46"/>
  <c r="L48" i="43"/>
  <c r="M10" i="43"/>
  <c r="N52" i="43"/>
  <c r="L35" i="43"/>
  <c r="L10" i="43"/>
  <c r="L42" i="43"/>
  <c r="L32" i="43"/>
  <c r="L24" i="43"/>
  <c r="M14" i="43"/>
  <c r="N35" i="43"/>
  <c r="L50" i="43"/>
  <c r="L20" i="43"/>
  <c r="N53" i="43"/>
  <c r="N12" i="43"/>
  <c r="L29" i="43"/>
  <c r="M37" i="43"/>
  <c r="M50" i="43"/>
  <c r="M45" i="43"/>
  <c r="N32" i="43"/>
  <c r="L18" i="43"/>
  <c r="M27" i="43"/>
  <c r="N18" i="43"/>
  <c r="M46" i="43"/>
  <c r="L15" i="43"/>
  <c r="M19" i="43"/>
  <c r="N29" i="43"/>
  <c r="N23" i="43"/>
  <c r="L22" i="43"/>
  <c r="N17" i="43"/>
  <c r="M26" i="43"/>
  <c r="L27" i="43"/>
  <c r="N8" i="43"/>
  <c r="N7" i="43"/>
  <c r="L28" i="43"/>
  <c r="N42" i="43"/>
  <c r="L39" i="43"/>
  <c r="L33" i="43"/>
  <c r="N48" i="43"/>
  <c r="M41" i="43"/>
  <c r="M25" i="43"/>
  <c r="M23" i="43"/>
  <c r="L5" i="44"/>
  <c r="N47" i="43"/>
  <c r="M20" i="43"/>
  <c r="N24" i="43"/>
  <c r="L45" i="43"/>
  <c r="L36" i="43"/>
  <c r="N34" i="43"/>
  <c r="L8" i="43"/>
  <c r="L54" i="43"/>
  <c r="N41" i="43"/>
  <c r="M42" i="43"/>
  <c r="M33" i="43"/>
  <c r="N49" i="43"/>
  <c r="L17" i="43"/>
  <c r="M52" i="43"/>
  <c r="M8" i="43"/>
  <c r="N37" i="43"/>
  <c r="L9" i="43"/>
  <c r="M38" i="43"/>
  <c r="M21" i="43"/>
  <c r="M7" i="43"/>
  <c r="L44" i="43"/>
  <c r="N45" i="43"/>
  <c r="N46" i="43"/>
  <c r="M35" i="43"/>
  <c r="N26" i="43"/>
  <c r="N21" i="43"/>
  <c r="M17" i="43"/>
  <c r="M36" i="43"/>
  <c r="M30" i="43"/>
  <c r="N14" i="43"/>
  <c r="N19" i="43"/>
  <c r="L23" i="43"/>
  <c r="L47" i="43"/>
  <c r="N43" i="43"/>
  <c r="N9" i="43"/>
  <c r="N38" i="43"/>
  <c r="L11" i="43"/>
  <c r="N28" i="43"/>
  <c r="M53" i="43"/>
  <c r="L55" i="43"/>
  <c r="N20" i="43"/>
  <c r="M32" i="43"/>
  <c r="M48" i="43"/>
  <c r="N27" i="43"/>
  <c r="L51" i="43"/>
  <c r="N15" i="43"/>
  <c r="L46" i="43"/>
  <c r="L14" i="43"/>
  <c r="M51" i="43"/>
  <c r="L12" i="43"/>
  <c r="N31" i="43"/>
  <c r="L30" i="43"/>
  <c r="M44" i="43"/>
  <c r="M11" i="43"/>
  <c r="L37" i="43"/>
  <c r="L25" i="43"/>
  <c r="M24" i="43"/>
  <c r="N22" i="43"/>
  <c r="N10" i="43"/>
  <c r="M13" i="43"/>
  <c r="L40" i="43"/>
  <c r="M18" i="43"/>
  <c r="N51" i="43"/>
  <c r="M15" i="43"/>
  <c r="N33" i="43"/>
  <c r="N44" i="43"/>
  <c r="M47" i="43"/>
  <c r="N50" i="43"/>
  <c r="N39" i="43"/>
  <c r="N11" i="43"/>
  <c r="L38" i="43"/>
  <c r="M29" i="43"/>
  <c r="N13" i="43"/>
  <c r="M28" i="43"/>
  <c r="N55" i="43"/>
  <c r="L52" i="43"/>
  <c r="M9" i="43"/>
  <c r="L53" i="43"/>
  <c r="N25" i="43"/>
  <c r="M34" i="43"/>
  <c r="N54" i="43"/>
  <c r="L26" i="43"/>
  <c r="L19" i="43"/>
  <c r="L43" i="43"/>
  <c r="M54" i="43"/>
  <c r="L21" i="43"/>
  <c r="M40" i="43"/>
  <c r="M12" i="43"/>
  <c r="L41" i="43"/>
  <c r="L13" i="43"/>
  <c r="L34" i="43"/>
  <c r="L49" i="43"/>
  <c r="M49" i="43"/>
  <c r="M55" i="43"/>
  <c r="N36" i="43"/>
  <c r="L16" i="43"/>
  <c r="N30" i="43"/>
  <c r="M31" i="43"/>
  <c r="N16" i="43"/>
  <c r="N40" i="43"/>
  <c r="L7" i="43"/>
  <c r="M43" i="43"/>
  <c r="M16" i="43"/>
  <c r="L31" i="43"/>
  <c r="Q8" i="46" l="1"/>
  <c r="R23" i="46"/>
  <c r="R21" i="47"/>
  <c r="Q12" i="47"/>
  <c r="P15" i="47"/>
  <c r="Q30" i="46"/>
  <c r="Q27" i="46"/>
  <c r="R11" i="46"/>
  <c r="R25" i="46"/>
  <c r="Q12" i="46"/>
  <c r="R19" i="46"/>
  <c r="P22" i="46"/>
  <c r="R16" i="47"/>
  <c r="P10" i="47"/>
  <c r="R19" i="47"/>
  <c r="P14" i="47"/>
  <c r="Q18" i="47"/>
  <c r="R18" i="47"/>
  <c r="Q31" i="46"/>
  <c r="P12" i="46"/>
  <c r="R8" i="46"/>
  <c r="P11" i="47"/>
  <c r="Q9" i="47"/>
  <c r="R29" i="46"/>
  <c r="R27" i="46"/>
  <c r="Q23" i="46"/>
  <c r="Q10" i="47"/>
  <c r="P10" i="46"/>
  <c r="P13" i="46"/>
  <c r="P17" i="47"/>
  <c r="Q21" i="47"/>
  <c r="P18" i="47"/>
  <c r="Q14" i="47"/>
  <c r="R8" i="47"/>
  <c r="P8" i="46"/>
  <c r="P20" i="46"/>
  <c r="Q25" i="46"/>
  <c r="Q15" i="46"/>
  <c r="R12" i="46"/>
  <c r="Q13" i="46"/>
  <c r="Q16" i="47"/>
  <c r="P20" i="47"/>
  <c r="P9" i="47"/>
  <c r="R7" i="47"/>
  <c r="P15" i="46"/>
  <c r="P9" i="46"/>
  <c r="R20" i="46"/>
  <c r="P28" i="46"/>
  <c r="P27" i="46"/>
  <c r="P30" i="46"/>
  <c r="P11" i="46"/>
  <c r="R30" i="46"/>
  <c r="Q17" i="46"/>
  <c r="Q8" i="47"/>
  <c r="Q17" i="47"/>
  <c r="R20" i="47"/>
  <c r="P21" i="47"/>
  <c r="R15" i="47"/>
  <c r="Q11" i="47"/>
  <c r="R9" i="47"/>
  <c r="Q19" i="46"/>
  <c r="Q22" i="46"/>
  <c r="R24" i="46"/>
  <c r="Q24" i="46"/>
  <c r="Q29" i="46"/>
  <c r="R22" i="46"/>
  <c r="B36" i="46"/>
  <c r="P19" i="46"/>
  <c r="Q20" i="47"/>
  <c r="P13" i="47"/>
  <c r="Q13" i="47"/>
  <c r="R17" i="46"/>
  <c r="P29" i="46"/>
  <c r="R12" i="47"/>
  <c r="R13" i="47"/>
  <c r="P12" i="47"/>
  <c r="Q10" i="46"/>
  <c r="P19" i="47"/>
  <c r="P8" i="47"/>
  <c r="R10" i="47"/>
  <c r="P7" i="47"/>
  <c r="P17" i="46"/>
  <c r="Q28" i="46"/>
  <c r="R28" i="46"/>
  <c r="J19" i="46"/>
  <c r="P24" i="46"/>
  <c r="R9" i="46"/>
  <c r="Q20" i="46"/>
  <c r="R10" i="46"/>
  <c r="Q18" i="46"/>
  <c r="Q11" i="46"/>
  <c r="Q14" i="46"/>
  <c r="P31" i="46"/>
  <c r="R31" i="46"/>
  <c r="B3" i="46"/>
  <c r="N22" i="46"/>
  <c r="N10" i="46"/>
  <c r="J15" i="46"/>
  <c r="J39" i="43"/>
  <c r="N27" i="46"/>
  <c r="M12" i="46"/>
  <c r="N19" i="46"/>
  <c r="N30" i="46"/>
  <c r="N28" i="46"/>
  <c r="L12" i="46"/>
  <c r="L24" i="46"/>
  <c r="L23" i="46"/>
  <c r="M25" i="46"/>
  <c r="N23" i="46"/>
  <c r="N29" i="46"/>
  <c r="L8" i="46"/>
  <c r="L30" i="46"/>
  <c r="L20" i="46"/>
  <c r="N12" i="46"/>
  <c r="M24" i="46"/>
  <c r="M30" i="46"/>
  <c r="M15" i="46"/>
  <c r="L29" i="46"/>
  <c r="N20" i="46"/>
  <c r="M9" i="46"/>
  <c r="N15" i="46"/>
  <c r="N9" i="46"/>
  <c r="T8" i="45"/>
  <c r="T10" i="45"/>
  <c r="V12" i="44"/>
  <c r="U7" i="45"/>
  <c r="U10" i="45"/>
  <c r="V7" i="45"/>
  <c r="V16" i="45"/>
  <c r="T11" i="45"/>
  <c r="V30" i="44"/>
  <c r="U20" i="44"/>
  <c r="V34" i="44"/>
  <c r="T35" i="44"/>
  <c r="T31" i="44"/>
  <c r="U10" i="44"/>
  <c r="V24" i="44"/>
  <c r="U31" i="44"/>
  <c r="U12" i="44"/>
  <c r="U37" i="44"/>
  <c r="V37" i="44"/>
  <c r="T27" i="44"/>
  <c r="U21" i="44"/>
  <c r="U22" i="44"/>
  <c r="V23" i="44"/>
  <c r="T10" i="44"/>
  <c r="U33" i="44"/>
  <c r="T37" i="44"/>
  <c r="U38" i="44"/>
  <c r="T26" i="44"/>
  <c r="U8" i="44"/>
  <c r="T9" i="44"/>
  <c r="V16" i="44"/>
  <c r="V35" i="44"/>
  <c r="V13" i="44"/>
  <c r="U8" i="45"/>
  <c r="U11" i="45"/>
  <c r="U13" i="45"/>
  <c r="T12" i="45"/>
  <c r="T13" i="45"/>
  <c r="T14" i="45"/>
  <c r="V14" i="44"/>
  <c r="U11" i="44"/>
  <c r="T7" i="44"/>
  <c r="T33" i="44"/>
  <c r="V20" i="44"/>
  <c r="V26" i="44"/>
  <c r="T17" i="44"/>
  <c r="U36" i="44"/>
  <c r="T39" i="44"/>
  <c r="U28" i="44"/>
  <c r="T40" i="44"/>
  <c r="V10" i="44"/>
  <c r="U12" i="45"/>
  <c r="V10" i="45"/>
  <c r="V8" i="45"/>
  <c r="V9" i="45"/>
  <c r="V15" i="44"/>
  <c r="T12" i="44"/>
  <c r="V28" i="44"/>
  <c r="U13" i="44"/>
  <c r="V25" i="44"/>
  <c r="T38" i="44"/>
  <c r="T22" i="44"/>
  <c r="V31" i="44"/>
  <c r="T25" i="44"/>
  <c r="V17" i="44"/>
  <c r="T24" i="44"/>
  <c r="T29" i="44"/>
  <c r="V12" i="45"/>
  <c r="V11" i="45"/>
  <c r="T15" i="45"/>
  <c r="U9" i="45"/>
  <c r="V14" i="45"/>
  <c r="V13" i="45"/>
  <c r="T27" i="45"/>
  <c r="U14" i="45"/>
  <c r="U17" i="45"/>
  <c r="V7" i="44"/>
  <c r="T28" i="44"/>
  <c r="U25" i="44"/>
  <c r="U19" i="44"/>
  <c r="V11" i="44"/>
  <c r="V32" i="44"/>
  <c r="U24" i="44"/>
  <c r="U9" i="44"/>
  <c r="T14" i="44"/>
  <c r="U17" i="44"/>
  <c r="U29" i="44"/>
  <c r="T8" i="44"/>
  <c r="T17" i="45"/>
  <c r="U15" i="45"/>
  <c r="T7" i="45"/>
  <c r="M22" i="46"/>
  <c r="M19" i="46"/>
  <c r="L22" i="46"/>
  <c r="M8" i="46"/>
  <c r="B44" i="45"/>
  <c r="L9" i="45"/>
  <c r="L14" i="45"/>
  <c r="N14" i="45"/>
  <c r="N12" i="45"/>
  <c r="M9" i="45"/>
  <c r="M14" i="45"/>
  <c r="L16" i="45"/>
  <c r="L13" i="45"/>
  <c r="N10" i="45"/>
  <c r="B24" i="17"/>
  <c r="A3" i="46"/>
  <c r="R18" i="46"/>
  <c r="T16" i="45"/>
  <c r="H8" i="44"/>
  <c r="H15" i="17"/>
  <c r="J7" i="54"/>
  <c r="I54" i="43"/>
  <c r="J11" i="43"/>
  <c r="M10" i="45"/>
  <c r="M17" i="45"/>
  <c r="M12" i="45"/>
  <c r="L10" i="45"/>
  <c r="M16" i="45"/>
  <c r="L17" i="45"/>
  <c r="N13" i="45"/>
  <c r="N11" i="45"/>
  <c r="N16" i="45"/>
  <c r="M7" i="45"/>
  <c r="N9" i="45"/>
  <c r="L8" i="45"/>
  <c r="N7" i="45"/>
  <c r="H11" i="43"/>
  <c r="Z7" i="45"/>
  <c r="J8" i="44"/>
  <c r="J30" i="17"/>
  <c r="I32" i="54"/>
  <c r="N17" i="45"/>
  <c r="L15" i="45"/>
  <c r="M15" i="45"/>
  <c r="L12" i="45"/>
  <c r="N13" i="46"/>
  <c r="M11" i="45"/>
  <c r="P14" i="46"/>
  <c r="J8" i="46"/>
  <c r="J22" i="46"/>
  <c r="I30" i="46"/>
  <c r="N8" i="45"/>
  <c r="J10" i="46"/>
  <c r="J28" i="46"/>
  <c r="I31" i="46"/>
  <c r="I27" i="46"/>
  <c r="I24" i="46"/>
  <c r="I25" i="46"/>
  <c r="H22" i="43"/>
  <c r="Z7" i="17"/>
  <c r="D6" i="17" s="1"/>
  <c r="A24" i="54"/>
  <c r="I11" i="43"/>
  <c r="J54" i="43"/>
  <c r="I24" i="43"/>
  <c r="H54" i="43"/>
  <c r="AD7" i="54"/>
  <c r="D6" i="54" s="1"/>
  <c r="A24" i="17"/>
  <c r="Z28" i="17"/>
  <c r="D27" i="17" s="1"/>
  <c r="B24" i="54"/>
  <c r="J32" i="54"/>
  <c r="H32" i="54"/>
  <c r="I39" i="44"/>
  <c r="H17" i="43"/>
  <c r="J32" i="43"/>
  <c r="H43" i="43"/>
  <c r="H45" i="43"/>
  <c r="J45" i="43"/>
  <c r="H7" i="54"/>
  <c r="H24" i="43"/>
  <c r="J43" i="43"/>
  <c r="I35" i="17"/>
  <c r="J15" i="17"/>
  <c r="I7" i="54"/>
  <c r="H29" i="44"/>
  <c r="H35" i="17"/>
  <c r="J40" i="43"/>
  <c r="H34" i="54"/>
  <c r="I34" i="54"/>
  <c r="J22" i="43"/>
  <c r="I29" i="44"/>
  <c r="I36" i="44"/>
  <c r="J18" i="43"/>
  <c r="I45" i="43"/>
  <c r="H16" i="44"/>
  <c r="H46" i="43"/>
  <c r="I15" i="43"/>
  <c r="I43" i="43"/>
  <c r="I22" i="43"/>
  <c r="I50" i="43"/>
  <c r="J39" i="44"/>
  <c r="H42" i="43"/>
  <c r="I23" i="43"/>
  <c r="I30" i="17"/>
  <c r="J50" i="43"/>
  <c r="H44" i="43"/>
  <c r="H5" i="47"/>
  <c r="H18" i="46"/>
  <c r="I12" i="46"/>
  <c r="H13" i="46"/>
  <c r="J17" i="46"/>
  <c r="L27" i="45"/>
  <c r="L11" i="45"/>
  <c r="M13" i="45"/>
  <c r="L7" i="45"/>
  <c r="N15" i="45"/>
  <c r="I32" i="43"/>
  <c r="H55" i="43"/>
  <c r="I18" i="43"/>
  <c r="H18" i="43"/>
  <c r="J16" i="44"/>
  <c r="H10" i="43"/>
  <c r="I46" i="43"/>
  <c r="I16" i="44"/>
  <c r="H38" i="44"/>
  <c r="I38" i="44"/>
  <c r="J38" i="44"/>
  <c r="H24" i="44"/>
  <c r="I24" i="44"/>
  <c r="J24" i="44"/>
  <c r="H17" i="44"/>
  <c r="I17" i="44"/>
  <c r="J17" i="44"/>
  <c r="H50" i="43"/>
  <c r="I8" i="54"/>
  <c r="J8" i="54"/>
  <c r="H8" i="54"/>
  <c r="H31" i="43"/>
  <c r="J31" i="43"/>
  <c r="I31" i="43"/>
  <c r="H20" i="44"/>
  <c r="I42" i="43"/>
  <c r="H39" i="43"/>
  <c r="J13" i="17"/>
  <c r="I13" i="17"/>
  <c r="H13" i="17"/>
  <c r="I29" i="54"/>
  <c r="J29" i="54"/>
  <c r="H29" i="54"/>
  <c r="J7" i="44"/>
  <c r="H7" i="44"/>
  <c r="I7" i="44"/>
  <c r="H51" i="43"/>
  <c r="J51" i="43"/>
  <c r="I51" i="43"/>
  <c r="I12" i="43"/>
  <c r="H12" i="43"/>
  <c r="J12" i="43"/>
  <c r="I40" i="43"/>
  <c r="H40" i="43"/>
  <c r="H30" i="54"/>
  <c r="J30" i="54"/>
  <c r="I30" i="54"/>
  <c r="J34" i="17"/>
  <c r="H34" i="17"/>
  <c r="I34" i="17"/>
  <c r="J29" i="44"/>
  <c r="H19" i="44"/>
  <c r="H7" i="17"/>
  <c r="I7" i="17"/>
  <c r="J7" i="17"/>
  <c r="I39" i="43"/>
  <c r="H36" i="44"/>
  <c r="J23" i="44"/>
  <c r="H23" i="44"/>
  <c r="I23" i="44"/>
  <c r="J9" i="54"/>
  <c r="I9" i="54"/>
  <c r="H9" i="54"/>
  <c r="J35" i="43"/>
  <c r="H35" i="43"/>
  <c r="I35" i="43"/>
  <c r="I28" i="17"/>
  <c r="H28" i="17"/>
  <c r="J28" i="17"/>
  <c r="J28" i="54"/>
  <c r="H28" i="54"/>
  <c r="I28" i="54"/>
  <c r="H30" i="17"/>
  <c r="H39" i="44"/>
  <c r="J8" i="17"/>
  <c r="I8" i="17"/>
  <c r="H8" i="17"/>
  <c r="I14" i="54"/>
  <c r="J14" i="54"/>
  <c r="H14" i="54"/>
  <c r="J35" i="54"/>
  <c r="I35" i="54"/>
  <c r="H35" i="54"/>
  <c r="I13" i="54"/>
  <c r="J13" i="54"/>
  <c r="H13" i="54"/>
  <c r="I15" i="17"/>
  <c r="J14" i="17"/>
  <c r="I14" i="17"/>
  <c r="H14" i="17"/>
  <c r="I29" i="17"/>
  <c r="J29" i="17"/>
  <c r="H29" i="17"/>
  <c r="H9" i="17"/>
  <c r="I9" i="17"/>
  <c r="J9" i="17"/>
  <c r="H32" i="43"/>
  <c r="H12" i="44"/>
  <c r="J12" i="44"/>
  <c r="H30" i="43"/>
  <c r="I30" i="43"/>
  <c r="J30" i="43"/>
  <c r="H15" i="44"/>
  <c r="J15" i="44"/>
  <c r="I15" i="44"/>
  <c r="J42" i="43"/>
  <c r="J13" i="43"/>
  <c r="H13" i="43"/>
  <c r="I13" i="43"/>
  <c r="H18" i="44"/>
  <c r="J18" i="44"/>
  <c r="I18" i="44"/>
  <c r="I28" i="44"/>
  <c r="H28" i="44"/>
  <c r="J28" i="44"/>
  <c r="J16" i="43"/>
  <c r="I16" i="43"/>
  <c r="H16" i="43"/>
  <c r="H21" i="44"/>
  <c r="I21" i="44"/>
  <c r="J21" i="44"/>
  <c r="H33" i="54"/>
  <c r="J33" i="54"/>
  <c r="I33" i="54"/>
  <c r="H27" i="44"/>
  <c r="I27" i="44"/>
  <c r="J27" i="44"/>
  <c r="H26" i="44"/>
  <c r="J26" i="44"/>
  <c r="I26" i="44"/>
  <c r="H28" i="43"/>
  <c r="J28" i="43"/>
  <c r="I28" i="43"/>
  <c r="I20" i="43"/>
  <c r="H20" i="43"/>
  <c r="J20" i="43"/>
  <c r="I32" i="17"/>
  <c r="J32" i="17"/>
  <c r="H32" i="17"/>
  <c r="J47" i="43"/>
  <c r="H47" i="43"/>
  <c r="I47" i="43"/>
  <c r="I19" i="44"/>
  <c r="J46" i="43"/>
  <c r="J10" i="43"/>
  <c r="I10" i="43"/>
  <c r="H10" i="54"/>
  <c r="I10" i="54"/>
  <c r="J10" i="54"/>
  <c r="H35" i="44"/>
  <c r="J35" i="44"/>
  <c r="I35" i="44"/>
  <c r="I36" i="54"/>
  <c r="H36" i="54"/>
  <c r="J36" i="54"/>
  <c r="I7" i="43"/>
  <c r="H7" i="43"/>
  <c r="J7" i="43"/>
  <c r="J55" i="43"/>
  <c r="H34" i="44"/>
  <c r="I34" i="44"/>
  <c r="J34" i="44"/>
  <c r="I16" i="17"/>
  <c r="H16" i="17"/>
  <c r="J16" i="17"/>
  <c r="J15" i="54"/>
  <c r="I15" i="54"/>
  <c r="H15" i="54"/>
  <c r="H37" i="44"/>
  <c r="I37" i="44"/>
  <c r="J37" i="44"/>
  <c r="H19" i="43"/>
  <c r="I19" i="43"/>
  <c r="J19" i="43"/>
  <c r="J25" i="44"/>
  <c r="H25" i="44"/>
  <c r="I25" i="44"/>
  <c r="J15" i="43"/>
  <c r="H15" i="43"/>
  <c r="I11" i="54"/>
  <c r="J11" i="54"/>
  <c r="H11" i="54"/>
  <c r="J52" i="43"/>
  <c r="H52" i="43"/>
  <c r="I52" i="43"/>
  <c r="I16" i="54"/>
  <c r="H16" i="54"/>
  <c r="J16" i="54"/>
  <c r="J17" i="43"/>
  <c r="H33" i="44"/>
  <c r="J33" i="44"/>
  <c r="I33" i="44"/>
  <c r="J36" i="17"/>
  <c r="H36" i="17"/>
  <c r="I36" i="17"/>
  <c r="I20" i="44"/>
  <c r="H25" i="43"/>
  <c r="I25" i="43"/>
  <c r="J25" i="43"/>
  <c r="J36" i="44"/>
  <c r="I55" i="43"/>
  <c r="H27" i="43"/>
  <c r="J27" i="43"/>
  <c r="J11" i="17"/>
  <c r="H11" i="17"/>
  <c r="I11" i="17"/>
  <c r="H37" i="54"/>
  <c r="I37" i="54"/>
  <c r="J37" i="54"/>
  <c r="J19" i="44"/>
  <c r="H21" i="43"/>
  <c r="J21" i="43"/>
  <c r="I21" i="43"/>
  <c r="H31" i="54"/>
  <c r="I31" i="54"/>
  <c r="J31" i="54"/>
  <c r="I53" i="43"/>
  <c r="H53" i="43"/>
  <c r="J33" i="43"/>
  <c r="H33" i="43"/>
  <c r="I33" i="43"/>
  <c r="J13" i="44"/>
  <c r="I13" i="44"/>
  <c r="H13" i="44"/>
  <c r="J48" i="43"/>
  <c r="H48" i="43"/>
  <c r="I48" i="43"/>
  <c r="J34" i="43"/>
  <c r="H34" i="43"/>
  <c r="I34" i="43"/>
  <c r="J20" i="44"/>
  <c r="J12" i="17"/>
  <c r="H12" i="17"/>
  <c r="I12" i="17"/>
  <c r="J31" i="44"/>
  <c r="H31" i="44"/>
  <c r="I31" i="44"/>
  <c r="H8" i="43"/>
  <c r="I8" i="43"/>
  <c r="J8" i="43"/>
  <c r="I29" i="43"/>
  <c r="J29" i="43"/>
  <c r="H29" i="43"/>
  <c r="I31" i="17"/>
  <c r="H31" i="17"/>
  <c r="J31" i="17"/>
  <c r="I10" i="17"/>
  <c r="H10" i="17"/>
  <c r="J10" i="17"/>
  <c r="J36" i="43"/>
  <c r="H36" i="43"/>
  <c r="I36" i="43"/>
  <c r="I37" i="43"/>
  <c r="J37" i="43"/>
  <c r="H37" i="43"/>
  <c r="H11" i="44"/>
  <c r="I11" i="44"/>
  <c r="J11" i="44"/>
  <c r="I27" i="43"/>
  <c r="I40" i="44"/>
  <c r="H40" i="44"/>
  <c r="J40" i="44"/>
  <c r="I12" i="44"/>
  <c r="H23" i="43"/>
  <c r="J23" i="43"/>
  <c r="J26" i="43"/>
  <c r="I26" i="43"/>
  <c r="H26" i="43"/>
  <c r="I12" i="54"/>
  <c r="H12" i="54"/>
  <c r="J12" i="54"/>
  <c r="J32" i="44"/>
  <c r="H32" i="44"/>
  <c r="I32" i="44"/>
  <c r="J44" i="43"/>
  <c r="J9" i="43"/>
  <c r="I9" i="43"/>
  <c r="H9" i="43"/>
  <c r="J38" i="43"/>
  <c r="H38" i="43"/>
  <c r="I38" i="43"/>
  <c r="I44" i="43"/>
  <c r="J41" i="43"/>
  <c r="H41" i="43"/>
  <c r="I41" i="43"/>
  <c r="I9" i="44"/>
  <c r="H9" i="44"/>
  <c r="J9" i="44"/>
  <c r="H22" i="44"/>
  <c r="J22" i="44"/>
  <c r="I22" i="44"/>
  <c r="H49" i="43"/>
  <c r="I49" i="43"/>
  <c r="J49" i="43"/>
  <c r="I14" i="44"/>
  <c r="H14" i="44"/>
  <c r="J14" i="44"/>
  <c r="H14" i="43"/>
  <c r="I14" i="43"/>
  <c r="J14" i="43"/>
  <c r="I37" i="17"/>
  <c r="H37" i="17"/>
  <c r="J37" i="17"/>
  <c r="H30" i="44"/>
  <c r="I30" i="44"/>
  <c r="J30" i="44"/>
  <c r="J53" i="43"/>
  <c r="H33" i="17"/>
  <c r="J33" i="17"/>
  <c r="I33" i="17"/>
  <c r="H10" i="44"/>
  <c r="J10" i="44"/>
  <c r="I10" i="44"/>
  <c r="Q28" i="44"/>
  <c r="Q10" i="44"/>
  <c r="P24" i="44"/>
  <c r="Q23" i="44"/>
  <c r="R15" i="44"/>
  <c r="R17" i="44"/>
  <c r="P38" i="44"/>
  <c r="P28" i="44"/>
  <c r="R23" i="44"/>
  <c r="R32" i="44"/>
  <c r="Q38" i="44"/>
  <c r="P21" i="44"/>
  <c r="P15" i="44"/>
  <c r="R20" i="44"/>
  <c r="Q18" i="44"/>
  <c r="P26" i="44"/>
  <c r="R14" i="44"/>
  <c r="Q36" i="44"/>
  <c r="P23" i="44"/>
  <c r="Q32" i="44"/>
  <c r="P33" i="44"/>
  <c r="P20" i="44"/>
  <c r="R21" i="44"/>
  <c r="Q30" i="44"/>
  <c r="R35" i="44"/>
  <c r="P16" i="44"/>
  <c r="Q13" i="44"/>
  <c r="R25" i="44"/>
  <c r="Q31" i="44"/>
  <c r="Q20" i="44"/>
  <c r="P9" i="44"/>
  <c r="P29" i="44"/>
  <c r="R29" i="44"/>
  <c r="R16" i="44"/>
  <c r="P40" i="44"/>
  <c r="R37" i="44"/>
  <c r="R28" i="44"/>
  <c r="Q35" i="44"/>
  <c r="P32" i="44"/>
  <c r="Q27" i="44"/>
  <c r="P13" i="44"/>
  <c r="R26" i="44"/>
  <c r="R31" i="44"/>
  <c r="Q14" i="44"/>
  <c r="P18" i="44"/>
  <c r="P31" i="44"/>
  <c r="Q29" i="44"/>
  <c r="R30" i="44"/>
  <c r="Q17" i="44"/>
  <c r="Q40" i="44"/>
  <c r="R39" i="44"/>
  <c r="R22" i="44"/>
  <c r="R24" i="44"/>
  <c r="R9" i="44"/>
  <c r="Q39" i="44"/>
  <c r="Q9" i="44"/>
  <c r="P22" i="44"/>
  <c r="R38" i="44"/>
  <c r="Q21" i="44"/>
  <c r="R19" i="44"/>
  <c r="P12" i="44"/>
  <c r="Q7" i="44"/>
  <c r="P37" i="44"/>
  <c r="Q37" i="44"/>
  <c r="P34" i="44"/>
  <c r="Q25" i="44"/>
  <c r="R36" i="44"/>
  <c r="R8" i="44"/>
  <c r="P8" i="44"/>
  <c r="R18" i="44"/>
  <c r="R7" i="44"/>
  <c r="P14" i="44"/>
  <c r="P30" i="44"/>
  <c r="P19" i="44"/>
  <c r="Q8" i="44"/>
  <c r="P17" i="44"/>
  <c r="Q16" i="44"/>
  <c r="P11" i="44"/>
  <c r="R33" i="44"/>
  <c r="P39" i="44"/>
  <c r="Q12" i="44"/>
  <c r="R12" i="44"/>
  <c r="P27" i="44"/>
  <c r="P10" i="44"/>
  <c r="Q22" i="44"/>
  <c r="R27" i="44"/>
  <c r="Q11" i="44"/>
  <c r="Q34" i="44"/>
  <c r="R10" i="44"/>
  <c r="R13" i="44"/>
  <c r="Q15" i="44"/>
  <c r="Q26" i="44"/>
  <c r="P25" i="44"/>
  <c r="R34" i="44"/>
  <c r="Q19" i="44"/>
  <c r="P35" i="44"/>
  <c r="Q24" i="44"/>
  <c r="Q33" i="44"/>
  <c r="P7" i="44"/>
  <c r="P36" i="44"/>
  <c r="R11" i="44"/>
  <c r="R40" i="44"/>
  <c r="P29" i="45"/>
  <c r="R33" i="45"/>
  <c r="P34" i="45"/>
  <c r="Q38" i="45"/>
  <c r="R31" i="45"/>
  <c r="Q32" i="45"/>
  <c r="R32" i="45"/>
  <c r="R38" i="45"/>
  <c r="P38" i="45"/>
  <c r="P32" i="45"/>
  <c r="Q37" i="45"/>
  <c r="R39" i="45"/>
  <c r="Q36" i="45"/>
  <c r="P33" i="45"/>
  <c r="P36" i="45"/>
  <c r="Q31" i="45"/>
  <c r="Q34" i="45"/>
  <c r="Q35" i="45"/>
  <c r="Q29" i="45"/>
  <c r="R30" i="45"/>
  <c r="R34" i="45"/>
  <c r="P37" i="45"/>
  <c r="Q39" i="45"/>
  <c r="P39" i="45"/>
  <c r="P31" i="45"/>
  <c r="P35" i="45"/>
  <c r="R37" i="45"/>
  <c r="Q30" i="45"/>
  <c r="P30" i="45"/>
  <c r="R29" i="45"/>
  <c r="R36" i="45"/>
  <c r="Q33" i="45"/>
  <c r="R35" i="45"/>
  <c r="M22" i="44"/>
  <c r="N34" i="44"/>
  <c r="N37" i="44"/>
  <c r="M33" i="44"/>
  <c r="L38" i="44"/>
  <c r="L15" i="44"/>
  <c r="N18" i="44"/>
  <c r="M34" i="44"/>
  <c r="L36" i="44"/>
  <c r="N32" i="44"/>
  <c r="N15" i="44"/>
  <c r="L7" i="44"/>
  <c r="N40" i="44"/>
  <c r="M19" i="44"/>
  <c r="M20" i="44"/>
  <c r="N36" i="44"/>
  <c r="N19" i="44"/>
  <c r="L27" i="44"/>
  <c r="N35" i="44"/>
  <c r="M17" i="44"/>
  <c r="M31" i="44"/>
  <c r="L9" i="44"/>
  <c r="L34" i="44"/>
  <c r="M8" i="44"/>
  <c r="N17" i="44"/>
  <c r="L18" i="44"/>
  <c r="N26" i="44"/>
  <c r="N29" i="44"/>
  <c r="L30" i="44"/>
  <c r="N28" i="44"/>
  <c r="L35" i="44"/>
  <c r="M12" i="44"/>
  <c r="M9" i="44"/>
  <c r="N8" i="44"/>
  <c r="L32" i="44"/>
  <c r="L14" i="44"/>
  <c r="M32" i="44"/>
  <c r="N27" i="44"/>
  <c r="N39" i="44"/>
  <c r="M13" i="44"/>
  <c r="L22" i="44"/>
  <c r="M37" i="44"/>
  <c r="L25" i="44"/>
  <c r="N16" i="44"/>
  <c r="L29" i="44"/>
  <c r="N31" i="44"/>
  <c r="M7" i="44"/>
  <c r="N38" i="44"/>
  <c r="L10" i="44"/>
  <c r="M29" i="44"/>
  <c r="N25" i="44"/>
  <c r="M27" i="44"/>
  <c r="N21" i="44"/>
  <c r="M10" i="44"/>
  <c r="M38" i="44"/>
  <c r="M26" i="44"/>
  <c r="N22" i="44"/>
  <c r="M30" i="44"/>
  <c r="L12" i="44"/>
  <c r="L40" i="44"/>
  <c r="M11" i="44"/>
  <c r="M39" i="44"/>
  <c r="M18" i="44"/>
  <c r="M23" i="44"/>
  <c r="L33" i="44"/>
  <c r="N30" i="44"/>
  <c r="N20" i="44"/>
  <c r="M21" i="44"/>
  <c r="M36" i="44"/>
  <c r="N11" i="44"/>
  <c r="M16" i="44"/>
  <c r="M24" i="44"/>
  <c r="N9" i="44"/>
  <c r="M25" i="44"/>
  <c r="M28" i="44"/>
  <c r="N33" i="44"/>
  <c r="M35" i="44"/>
  <c r="L31" i="44"/>
  <c r="L20" i="44"/>
  <c r="M15" i="44"/>
  <c r="L19" i="44"/>
  <c r="L24" i="44"/>
  <c r="L8" i="44"/>
  <c r="M14" i="44"/>
  <c r="N10" i="44"/>
  <c r="N14" i="44"/>
  <c r="N23" i="44"/>
  <c r="L23" i="44"/>
  <c r="L26" i="44"/>
  <c r="M40" i="44"/>
  <c r="L16" i="44"/>
  <c r="L13" i="44"/>
  <c r="L28" i="44"/>
  <c r="L11" i="44"/>
  <c r="N12" i="44"/>
  <c r="L21" i="44"/>
  <c r="L39" i="44"/>
  <c r="N7" i="44"/>
  <c r="L17" i="44"/>
  <c r="N24" i="44"/>
  <c r="B44" i="44"/>
  <c r="L37" i="44"/>
  <c r="N13" i="44"/>
  <c r="V38" i="45" l="1"/>
  <c r="U31" i="45"/>
  <c r="U39" i="45"/>
  <c r="U29" i="45"/>
  <c r="T31" i="45"/>
  <c r="U30" i="45"/>
  <c r="U32" i="45"/>
  <c r="V31" i="45"/>
  <c r="V33" i="45"/>
  <c r="V32" i="45"/>
  <c r="U36" i="45"/>
  <c r="T33" i="45"/>
  <c r="V36" i="45"/>
  <c r="V37" i="45"/>
  <c r="V35" i="45"/>
  <c r="T29" i="45"/>
  <c r="V39" i="45"/>
  <c r="T37" i="45"/>
  <c r="T32" i="45"/>
  <c r="U35" i="45"/>
  <c r="T39" i="45"/>
  <c r="U33" i="45"/>
  <c r="U34" i="45"/>
  <c r="V29" i="45"/>
  <c r="T35" i="45"/>
  <c r="V34" i="45"/>
  <c r="T36" i="45"/>
  <c r="T38" i="45"/>
  <c r="V30" i="45"/>
  <c r="T34" i="45"/>
  <c r="U37" i="45"/>
  <c r="U38" i="45"/>
  <c r="T30" i="45"/>
  <c r="L29" i="45"/>
  <c r="L32" i="45"/>
  <c r="N34" i="45"/>
  <c r="M37" i="45"/>
  <c r="N31" i="45"/>
  <c r="N29" i="45"/>
  <c r="L31" i="45"/>
  <c r="L38" i="45"/>
  <c r="N38" i="45"/>
  <c r="M32" i="45"/>
  <c r="N30" i="45"/>
  <c r="M34" i="45"/>
  <c r="N39" i="45"/>
  <c r="L39" i="45"/>
  <c r="N35" i="45"/>
  <c r="N32" i="45"/>
  <c r="M30" i="45"/>
  <c r="M35" i="45"/>
  <c r="L33" i="45"/>
  <c r="M38" i="45"/>
  <c r="L30" i="45"/>
  <c r="M39" i="45"/>
  <c r="L35" i="45"/>
  <c r="L34" i="45"/>
  <c r="L36" i="45"/>
  <c r="L37" i="45"/>
  <c r="M29" i="45"/>
  <c r="N36" i="45"/>
  <c r="N33" i="45"/>
  <c r="N37" i="45"/>
  <c r="M31" i="45"/>
  <c r="M33" i="45"/>
  <c r="M36" i="45"/>
  <c r="H12" i="47"/>
  <c r="H13" i="47"/>
  <c r="J17" i="47"/>
  <c r="I12" i="47"/>
  <c r="J12" i="47"/>
  <c r="H9" i="47"/>
  <c r="I13" i="47"/>
  <c r="H14" i="47"/>
  <c r="J16" i="47"/>
  <c r="I17" i="47"/>
  <c r="J15" i="47"/>
  <c r="I14" i="47"/>
  <c r="H7" i="47"/>
  <c r="H15" i="47"/>
  <c r="H16" i="47"/>
  <c r="J11" i="47"/>
  <c r="J14" i="47"/>
  <c r="H11" i="47"/>
  <c r="I15" i="47"/>
  <c r="I8" i="47"/>
  <c r="J8" i="47"/>
  <c r="J7" i="47"/>
  <c r="H8" i="47"/>
  <c r="I19" i="47"/>
  <c r="I11" i="47"/>
  <c r="H19" i="47"/>
  <c r="J13" i="47"/>
  <c r="J10" i="47"/>
  <c r="I9" i="47"/>
  <c r="J21" i="47"/>
  <c r="I7" i="47"/>
  <c r="H17" i="47"/>
  <c r="B26" i="47"/>
  <c r="H18" i="47"/>
  <c r="J18" i="47"/>
  <c r="I10" i="47"/>
  <c r="J9" i="47"/>
  <c r="H10" i="47"/>
  <c r="I20" i="47"/>
  <c r="I21" i="47"/>
  <c r="I16" i="47"/>
  <c r="J19" i="47"/>
  <c r="H20" i="47"/>
  <c r="H21" i="47"/>
  <c r="I18" i="47"/>
  <c r="J20" i="47"/>
</calcChain>
</file>

<file path=xl/sharedStrings.xml><?xml version="1.0" encoding="utf-8"?>
<sst xmlns="http://schemas.openxmlformats.org/spreadsheetml/2006/main" count="4550" uniqueCount="295">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</sst>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246.513956828705" createdVersion="7" refreshedVersion="7" minRefreshableVersion="3" recordCount="1529" xr:uid="{76E3EEC0-D16F-400F-8BB8-ED280F522B1C}">
  <cacheSource type="worksheet">
    <worksheetSource ref="A1:AP1530" sheet="Hoja1"/>
  </cacheSource>
  <cacheFields count="42">
    <cacheField name="LLAVE" numFmtId="0">
      <sharedItems containsSemiMixedTypes="0" containsString="0" containsNumber="1" containsInteger="1" minValue="376536" maxValue="377533"/>
    </cacheField>
    <cacheField name="FOLIO" numFmtId="0">
      <sharedItems containsSemiMixedTypes="0" containsString="0" containsNumber="1" containsInteger="1" minValue="9" maxValue="940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3" maxValue="3"/>
    </cacheField>
    <cacheField name="VISITA" numFmtId="0">
      <sharedItems/>
    </cacheField>
    <cacheField name="COD MES" numFmtId="0">
      <sharedItems containsSemiMixedTypes="0" containsString="0" containsNumber="1" containsInteger="1" minValue="11" maxValue="1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300"/>
    </cacheField>
    <cacheField name="PRECIO CONSUMIDOR" numFmtId="0">
      <sharedItems containsString="0" containsBlank="1" containsNumber="1" minValue="0.15" maxValue="2.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80">
        <n v="1"/>
        <n v="3"/>
        <n v="9"/>
        <n v="10"/>
        <n v="5"/>
        <n v="95"/>
        <n v="96"/>
        <n v="97"/>
        <n v="98"/>
        <n v="105"/>
        <n v="7"/>
        <n v="4"/>
        <n v="100"/>
        <n v="101"/>
        <n v="102"/>
        <n v="104"/>
        <n v="24"/>
        <n v="11"/>
        <n v="12"/>
        <n v="13"/>
        <n v="14"/>
        <n v="54"/>
        <n v="17"/>
        <n v="56"/>
        <n v="18"/>
        <n v="19"/>
        <n v="26"/>
        <n v="27"/>
        <n v="33"/>
        <n v="34"/>
        <n v="15"/>
        <n v="46"/>
        <n v="22"/>
        <n v="47"/>
        <n v="25"/>
        <n v="49"/>
        <n v="29"/>
        <n v="51"/>
        <n v="30"/>
        <n v="58"/>
        <n v="59"/>
        <n v="31"/>
        <n v="32"/>
        <n v="36"/>
        <n v="42"/>
        <n v="43"/>
        <n v="44"/>
        <n v="45"/>
        <n v="23"/>
        <n v="57"/>
        <n v="20"/>
        <n v="21"/>
        <n v="39"/>
        <n v="40"/>
        <n v="41"/>
        <n v="37"/>
        <n v="38"/>
        <n v="52"/>
        <n v="53"/>
        <n v="48"/>
        <n v="50"/>
        <n v="94"/>
        <n v="106"/>
        <n v="107"/>
        <n v="6"/>
        <n v="64"/>
        <n v="65"/>
        <n v="72"/>
        <n v="67"/>
        <n v="73"/>
        <n v="84"/>
        <n v="85"/>
        <n v="92"/>
        <n v="93"/>
        <n v="68"/>
        <n v="69"/>
        <n v="66"/>
        <n v="71"/>
        <n v="74"/>
        <n v="79"/>
        <n v="76"/>
        <n v="80"/>
        <n v="75"/>
        <n v="81"/>
        <n v="82"/>
        <n v="77"/>
        <n v="62"/>
        <n v="63"/>
        <n v="78"/>
        <n v="89"/>
        <n v="90"/>
        <n v="86"/>
        <n v="87"/>
        <n v="88"/>
        <n v="83"/>
        <n v="136"/>
        <n v="137"/>
        <n v="143"/>
        <n v="144"/>
        <n v="145"/>
        <n v="146"/>
        <n v="147"/>
        <n v="149"/>
        <n v="139"/>
        <n v="142"/>
        <n v="148"/>
        <n v="150"/>
        <n v="99"/>
        <n v="103"/>
        <n v="123"/>
        <n v="124"/>
        <n v="125"/>
        <n v="126"/>
        <n v="127"/>
        <n v="129"/>
        <n v="130"/>
        <n v="132"/>
        <n v="133"/>
        <n v="134"/>
        <n v="135"/>
        <n v="128"/>
        <n v="109"/>
        <n v="110"/>
        <n v="111"/>
        <n v="112"/>
        <n v="113"/>
        <n v="114"/>
        <n v="115"/>
        <n v="116"/>
        <n v="119"/>
        <n v="120"/>
        <n v="121"/>
        <n v="122"/>
        <n v="141"/>
        <n v="2"/>
        <n v="16"/>
        <n v="138"/>
        <n v="140"/>
        <n v="211"/>
        <n v="212"/>
        <n v="216"/>
        <n v="217"/>
        <n v="218"/>
        <n v="151"/>
        <n v="152"/>
        <n v="164"/>
        <n v="166"/>
        <n v="173"/>
        <n v="174"/>
        <n v="186"/>
        <n v="190"/>
        <n v="153"/>
        <n v="154"/>
        <n v="155"/>
        <n v="157"/>
        <n v="159"/>
        <n v="160"/>
        <n v="161"/>
        <n v="162"/>
        <n v="163"/>
        <n v="169"/>
        <n v="177"/>
        <n v="187"/>
        <n v="156"/>
        <n v="158"/>
        <n v="168"/>
        <n v="171"/>
        <n v="172"/>
        <n v="191"/>
        <n v="195"/>
        <n v="196"/>
        <n v="215"/>
        <n v="219"/>
        <n v="184"/>
        <n v="188"/>
        <n v="193"/>
        <n v="176"/>
        <n v="178"/>
        <n v="182"/>
        <n v="213"/>
      </sharedItems>
    </cacheField>
    <cacheField name="DESCRIPCION CPC" numFmtId="0">
      <sharedItems count="175">
        <s v="ARROZ ORO PRIMERA CLASE IMPORTADO"/>
        <s v="FRIJOL  ROJO DE SEDA IMPORTADO"/>
        <s v="MAÍZ BLANCO"/>
        <s v="SORGO "/>
        <s v="FRIJOL  TINTO O CORRIENTE IMPORTADO"/>
        <s v="AJONJOLÍ"/>
        <s v="AZÚCAR"/>
        <s v="CACAHUETE O MANI"/>
        <s v="CACAO "/>
        <s v="SAL "/>
        <s v="FRIJOL BLANCO"/>
        <s v="FRIJOL  ROJO DE SEDA NACIONAL"/>
        <s v="HARINA DE TRIGO FUERTE"/>
        <s v="HARINA DE TRIGO SUAVE"/>
        <s v="MIEL DE ABEJA"/>
        <s v="PANELA SEGUNDA CLASE"/>
        <s v="CHILE JALAPEÑO"/>
        <s v="AJO CHINO"/>
        <s v="AJO CRIOLLO MEDIANO"/>
        <s v="APIO  MEDIANO"/>
        <s v="APIO GRANDE"/>
        <s v="TOMATE  DE PASTA MEDIANO"/>
        <s v="BROCOLI GRANDE"/>
        <s v="TOMATE DE PASTA GRANDE"/>
        <s v="CEBOLLA BLANCA CON TALLO GRANDE"/>
        <s v="CEBOLLA BLANCA CON TALLO MEDIANA"/>
        <s v="COLIFLOR  GRANDE"/>
        <s v="EJOTE  IMPORTADO"/>
        <s v="GÜISQUIL VERDE OSCURO GRANDE"/>
        <s v="LECHUGA DE CABEZA GRANDE"/>
        <s v="AYOTE"/>
        <s v="RÁBANO"/>
        <s v="CEBOLLA MORADA SIN TALLO "/>
        <s v="REMOLACHA GRANDE"/>
        <s v="CHILE VERDE GRANDE"/>
        <s v="REPOLLO GRANDE"/>
        <s v="ELOTE BLANCO GRANDE"/>
        <s v="REPOLLO MEDIANO"/>
        <s v="ZANAHORIA GRANDE"/>
        <s v="ZANAHORIA MEDIANA"/>
        <s v="GÜISQUIL VERDE GRANDE"/>
        <s v="GÜISQUIL VERDE MEDIANO"/>
        <s v="LOROCO"/>
        <s v="PEPINO GRANDE"/>
        <s v="PEPINO MEDIANO"/>
        <s v="PIPIAN GRANDE"/>
        <s v="PIPIAN MEDIANO"/>
        <s v="CHILE  VERDE MEDIANO"/>
        <s v="YUCA BLANCA"/>
        <s v="CEBOLLA BLANCA SIN  TALLO GRANDE"/>
        <s v="CEBOLLA BLANCA SIN TALLO MEDIANA"/>
        <s v="PAPA LENGUA GRANDE"/>
        <s v="PAPA SOLOMA GRANDE"/>
        <s v="PAPA SOLOMA MEDIANA"/>
        <s v="MELÓN GRANDE"/>
        <s v="MELÓN MEDIANO"/>
        <s v="SANDIA REDONDA GRANDE"/>
        <s v="SANDIA REDONDA MEDIANA"/>
        <s v="ACHIOTE EN GRANO"/>
        <s v="SOYA"/>
        <s v="TRIGO"/>
        <s v="FRIJOL  TINTO O CORRIENTE NACIONAL"/>
        <s v="BANANO MADURO GRANDE"/>
        <s v="LIMON PÉRSICO GRANDE"/>
        <s v="FRESA"/>
        <s v="LIMON PÉRSICO MEDIANO"/>
        <s v="PAPAYA TAINUNG GRANDE"/>
        <s v="PAPAYA TAINUNG MEDIANA"/>
        <s v="TAMARINDO SIN CÁSCARA"/>
        <s v="ZAPOTE"/>
        <s v="GUAYABA GRANDE"/>
        <s v="GUINEO DE SEDA"/>
        <s v="COCO GRANDE"/>
        <s v="LIMON CRIOLLO"/>
        <s v="MANDARINA GRANDE"/>
        <s v="NARANJA PIÑA MEDIANA"/>
        <s v="MANGO VERDE CRIOLLO GRANDE"/>
        <s v="NARANJA VALENCIA GRANDE"/>
        <s v="MANDARINA MEDIANA"/>
        <s v="NARANJA VALENCIA MEDIANA"/>
        <s v="NARANJA VICTORIA MEDIANA"/>
        <s v="MANGO VERDE CRIOLLO MEDIANO"/>
        <s v="AGUACATE HASS GRANDE"/>
        <s v="AGUACATE HASS MEDIANO"/>
        <s v="MARACUYÁ REDONDA GRANDE"/>
        <s v="PLÁTANO MADURO GRANDE"/>
        <s v="PLÁTANO MADURO MEDIANO"/>
        <s v="PIÑA GOLDEN GRANDE"/>
        <s v="PIÑA GOLDEN MEDIANA"/>
        <s v="PIÑA HAWAIANA"/>
        <s v="PAPAYA RED LADY GRANDE"/>
        <s v="BAGRE, PESCADO ENTERO, FRESCO"/>
        <s v="BOCA COLORADA, PESCADO ENTERO MEDIANO"/>
        <s v="CORVINA, FRESCO, ENTERO"/>
        <s v="LONJA  O FILETE DE DORADO"/>
        <s v="LONJA O FILETE DE BOCA COLORADA O PARGO"/>
        <s v="LONJA O FILETE DE TIBURON"/>
        <s v="MACARELA, FRESCO, ENTERO"/>
        <s v="ROBALO, FRESCO, ENTERO"/>
        <s v="CAMARON AGUA DULCE"/>
        <s v="COLA DE CAMARON"/>
        <s v="MACARELA, SECO, ENTERO"/>
        <s v="TILAPIA, FRESCA, ENTERA, GRANDE"/>
        <s v="HARINA DE MAÍZ"/>
        <s v="PANELA PRIMERA CLASE"/>
        <s v="CARNE DE POLLO ENTERO"/>
        <s v="MUSLO DE POLLO"/>
        <s v="PECHUGA DE POLLO"/>
        <s v="HUEVO  GRANDE "/>
        <s v="HUEVO  MEDIANO "/>
        <s v="HUEVO MEDIANO"/>
        <s v="CREMA"/>
        <s v="QUESILLO"/>
        <s v="QUESO DURO BLANDO"/>
        <s v="QUESO DURO VIEJO"/>
        <s v="QUESO FRESCO"/>
        <s v="HUEVO GRANDE"/>
        <s v="LOMO DE AGUJA"/>
        <s v="LOMO DE ROLLIZO"/>
        <s v="POSTA ANGELINA"/>
        <s v="POSTA DE PECHO"/>
        <s v="POSTA NEGRA"/>
        <s v="PUYAZO"/>
        <s v="SALON"/>
        <s v="SOLOMO"/>
        <s v="CHICHARRON DE PORCINO"/>
        <s v="COSTILLA DE PORCINO"/>
        <s v="LOMO DE PORCINO"/>
        <s v="POSTA DE PORCINO"/>
        <s v="CAMARONCILLO SECO SALADO"/>
        <s v="ARROZ ORO PRIMERA CLASE NACIONAL"/>
        <s v="BROCOLI  MEDIANO"/>
        <s v="CAMARON  MEDIANO"/>
        <s v="CAMARON GRANDE"/>
        <s v="AZADON"/>
        <s v="BÁSCULA DE MESA "/>
        <s v="CUMA"/>
        <s v="HUIZUTE O CHUZO"/>
        <s v="MACHETE "/>
        <s v="FINAL ENGORDE "/>
        <s v="INICIO ENGORDE "/>
        <s v="BAYFOLAN FORTE"/>
        <s v="FÓRMULA 15-15-15 100 LBS"/>
        <s v="METALOZATO MULTIMINERAL"/>
        <s v="SULFATO DE AMONIO 21%N 100 LBS"/>
        <s v="2,4-D"/>
        <s v="PARAQUAT"/>
        <s v="DESARROLLO"/>
        <s v="INICIACION"/>
        <s v="POSTURA"/>
        <s v="LECHERO 15% "/>
        <s v="SUPERLECHERO 22% "/>
        <s v="ENGORDE "/>
        <s v="GESTACIÓN"/>
        <s v="INICIO "/>
        <s v="FÓRMULA 16-20-0 100 LBS"/>
        <s v="UREA 46%N 100 LBS"/>
        <s v="ATRAZINA"/>
        <s v="LECHERO 14% "/>
        <s v="SUPERLECHERO 18% "/>
        <s v="FÓRMULA 15-15-15 220 LBS"/>
        <s v="FÓRMULA 16-20-0 220 LBS"/>
        <s v="FÓRMULA 18-46-0  100 LBS"/>
        <s v="BETACIFLUTRINA+THIACLOPRID"/>
        <s v="METALDEHIDO+METIOCARB+METOMIL"/>
        <s v="METHIL-PARATHION"/>
        <s v="COMEDERO DE PISO "/>
        <s v="SERRUCHO DE PODA O COLA DE ZORRO"/>
        <s v="PROPINEB"/>
        <s v="FLUAZIFOP-P-BUTIL"/>
        <s v="CIPERMETRINA"/>
        <s v="SULFATO DE AMONIO 21%N 220 LBS"/>
        <s v="UREA 46%N 150 LBS"/>
        <s v="MANCOZEB"/>
        <s v="BEBEDERO DE PISO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GRANOS BASICOS"/>
        <s v="AGRO INDUSTRIALES"/>
        <s v="HORTALIZAS"/>
        <s v="FRUTAS"/>
        <s v="PRODUCTOS PESQUEROS"/>
        <s v="CARNE DE POLLO"/>
        <s v="PRODUCTOS AVICOLAS"/>
        <s v="LACTEOS"/>
        <s v="CARNE BOVINO"/>
        <s v="CARNE PORCINO"/>
        <s v="APEROS AGRÍCOLAS"/>
        <s v="POLLO ENGORDE"/>
        <s v="FERTILIZANTES"/>
        <s v="HERBICIDAS"/>
        <s v="PONEDORAS"/>
        <s v="GANADO BOVINO"/>
        <s v="GANADO PORCINO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6" maxValue="16"/>
    </cacheField>
    <cacheField name="MES2" numFmtId="0">
      <sharedItems containsSemiMixedTypes="0" containsString="0" containsNumber="1" containsInteger="1" minValue="11" maxValue="1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 MIGUEL"/>
        <s v="TIENDONA"/>
        <s v="GERARDO BARRIOS "/>
        <s v="MERCADO CENTRAL"/>
        <s v="SANTA TECLA"/>
        <s v="SANTA ANA"/>
        <s v="SAN VICENTE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529">
  <r>
    <n v="3768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3"/>
    <n v="2023"/>
    <n v="231"/>
    <n v="1"/>
    <n v="44"/>
    <n v="0.55000000000000004"/>
    <s v="Nov 16 2023  7:59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6"/>
    <x v="0"/>
  </r>
  <r>
    <n v="3768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3"/>
    <n v="2023"/>
    <n v="157"/>
    <n v="1"/>
    <n v="97"/>
    <n v="1"/>
    <s v="Nov 16 2023  7:59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6"/>
    <x v="0"/>
  </r>
  <r>
    <n v="3768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3"/>
    <n v="2023"/>
    <n v="60"/>
    <n v="1"/>
    <n v="26"/>
    <n v="0.3"/>
    <s v="Nov 16 2023  7:59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3"/>
    <n v="2023"/>
    <n v="60"/>
    <n v="1"/>
    <n v="18"/>
    <n v="0.25"/>
    <s v="Nov 16 2023  8:00AM"/>
    <x v="3"/>
    <x v="3"/>
    <n v="51"/>
    <s v="QUINTAL"/>
    <n v="1"/>
    <s v="PRODUCTOS AGROPECUARIOS"/>
    <n v="1"/>
    <x v="0"/>
    <n v="100"/>
    <n v="45.45"/>
    <s v="Sorgo"/>
    <m/>
    <n v="0"/>
    <n v="16"/>
    <n v="11"/>
    <n v="16"/>
    <x v="0"/>
  </r>
  <r>
    <n v="376829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3"/>
    <s v="TERCERA SEMANA"/>
    <n v="11"/>
    <s v="NOVIEMBRE"/>
    <n v="3"/>
    <s v="ANA HERMYS OSORIO"/>
    <n v="2023"/>
    <n v="2023"/>
    <n v="157"/>
    <n v="1"/>
    <n v="98"/>
    <n v="1"/>
    <s v="Nov 16 2023  8:00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16"/>
    <x v="0"/>
  </r>
  <r>
    <n v="37683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3"/>
    <n v="2023"/>
    <n v="231"/>
    <n v="1"/>
    <n v="46"/>
    <n v="0.5"/>
    <s v="Nov 16 2023  8:02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6"/>
    <x v="0"/>
  </r>
  <r>
    <n v="37683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3"/>
    <n v="2023"/>
    <n v="157"/>
    <n v="1"/>
    <n v="102"/>
    <n v="1.1000000000000001"/>
    <s v="Nov 16 2023  8:02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6"/>
    <x v="0"/>
  </r>
  <r>
    <n v="37683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3"/>
    <n v="2023"/>
    <n v="157"/>
    <n v="1"/>
    <n v="104"/>
    <n v="1.1000000000000001"/>
    <s v="Nov 16 2023  8:02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16"/>
    <x v="0"/>
  </r>
  <r>
    <n v="37683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3"/>
    <n v="2023"/>
    <n v="60"/>
    <n v="1"/>
    <n v="125"/>
    <n v="1.3"/>
    <s v="Nov 16 2023  8:05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16"/>
    <x v="0"/>
  </r>
  <r>
    <n v="37683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3"/>
    <n v="2023"/>
    <n v="60"/>
    <n v="1"/>
    <n v="47.75"/>
    <n v="0.55000000000000004"/>
    <s v="Nov 16 2023  8:05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16"/>
    <x v="0"/>
  </r>
  <r>
    <n v="37683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3"/>
    <n v="2023"/>
    <n v="157"/>
    <n v="1"/>
    <m/>
    <n v="1.35"/>
    <s v="Nov 16 2023  8:06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16"/>
    <x v="0"/>
  </r>
  <r>
    <n v="37683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3"/>
    <n v="2023"/>
    <n v="157"/>
    <n v="1"/>
    <m/>
    <n v="2"/>
    <s v="Nov 16 2023  8:06AM"/>
    <x v="8"/>
    <x v="8"/>
    <n v="51"/>
    <s v="QUINTAL"/>
    <n v="1"/>
    <s v="PRODUCTOS AGROPECUARIOS"/>
    <n v="4"/>
    <x v="1"/>
    <n v="100"/>
    <n v="45.45"/>
    <s v="Cacao "/>
    <m/>
    <n v="0"/>
    <n v="16"/>
    <n v="11"/>
    <n v="16"/>
    <x v="0"/>
  </r>
  <r>
    <n v="376834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3"/>
    <s v="TERCERA SEMANA"/>
    <n v="11"/>
    <s v="NOVIEMBRE"/>
    <n v="3"/>
    <s v="ANA HERMYS OSORIO"/>
    <n v="2023"/>
    <n v="2023"/>
    <n v="157"/>
    <n v="1"/>
    <n v="13"/>
    <n v="0.15"/>
    <s v="Nov 16 2023  8:06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16"/>
    <x v="0"/>
  </r>
  <r>
    <n v="376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3"/>
    <n v="2023"/>
    <n v="231"/>
    <n v="1"/>
    <n v="45"/>
    <n v="0.55000000000000004"/>
    <s v="Nov 16 2023  8:13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6"/>
    <x v="0"/>
  </r>
  <r>
    <n v="376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3"/>
    <n v="2023"/>
    <n v="157"/>
    <n v="1"/>
    <n v="100"/>
    <n v="1"/>
    <s v="Nov 16 2023  8:13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6"/>
    <x v="0"/>
  </r>
  <r>
    <n v="376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3"/>
    <n v="2023"/>
    <n v="157"/>
    <n v="1"/>
    <n v="100"/>
    <n v="1"/>
    <s v="Nov 16 2023  8:13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16"/>
    <x v="0"/>
  </r>
  <r>
    <n v="376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3"/>
    <n v="2023"/>
    <n v="60"/>
    <n v="1"/>
    <n v="110"/>
    <n v="1.25"/>
    <s v="Nov 16 2023  8:13AM"/>
    <x v="10"/>
    <x v="10"/>
    <n v="51"/>
    <s v="QUINTAL"/>
    <n v="1"/>
    <s v="PRODUCTOS AGROPECUARIOS"/>
    <n v="1"/>
    <x v="0"/>
    <n v="100"/>
    <n v="45.45"/>
    <s v="Frijol Blanco"/>
    <m/>
    <n v="0"/>
    <n v="16"/>
    <n v="11"/>
    <n v="16"/>
    <x v="0"/>
  </r>
  <r>
    <n v="376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3"/>
    <n v="2023"/>
    <n v="60"/>
    <n v="1"/>
    <n v="26"/>
    <n v="0.3"/>
    <s v="Nov 16 2023  8:14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3"/>
    <n v="2023"/>
    <n v="60"/>
    <n v="1"/>
    <n v="20"/>
    <n v="0.25"/>
    <s v="Nov 16 2023  8:14AM"/>
    <x v="3"/>
    <x v="3"/>
    <n v="51"/>
    <s v="QUINTAL"/>
    <n v="1"/>
    <s v="PRODUCTOS AGROPECUARIOS"/>
    <n v="1"/>
    <x v="0"/>
    <n v="100"/>
    <n v="45.45"/>
    <s v="Sorgo"/>
    <m/>
    <n v="0"/>
    <n v="16"/>
    <n v="11"/>
    <n v="16"/>
    <x v="0"/>
  </r>
  <r>
    <n v="376820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3"/>
    <s v="TERCERA SEMANA"/>
    <n v="11"/>
    <s v="NOVIEMBRE"/>
    <n v="3"/>
    <s v="ANA HERMYS OSORIO"/>
    <n v="2023"/>
    <n v="2023"/>
    <n v="231"/>
    <n v="1"/>
    <n v="28"/>
    <m/>
    <s v="Nov 16 2023  8:14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1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3"/>
    <n v="2023"/>
    <n v="231"/>
    <n v="1"/>
    <n v="48"/>
    <n v="0.5"/>
    <s v="Nov 16 2023  8:17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6"/>
    <x v="0"/>
  </r>
  <r>
    <n v="37681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3"/>
    <n v="2023"/>
    <n v="157"/>
    <n v="1"/>
    <n v="100"/>
    <n v="1.25"/>
    <s v="Nov 16 2023  8:17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6"/>
    <x v="0"/>
  </r>
  <r>
    <n v="37681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3"/>
    <n v="2023"/>
    <n v="60"/>
    <n v="1"/>
    <n v="26"/>
    <n v="0.3"/>
    <s v="Nov 16 2023  8:19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1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3"/>
    <n v="2023"/>
    <n v="60"/>
    <n v="1"/>
    <n v="20"/>
    <n v="0.25"/>
    <s v="Nov 16 2023  8:20AM"/>
    <x v="3"/>
    <x v="3"/>
    <n v="51"/>
    <s v="QUINTAL"/>
    <n v="1"/>
    <s v="PRODUCTOS AGROPECUARIOS"/>
    <n v="1"/>
    <x v="0"/>
    <n v="100"/>
    <n v="45.45"/>
    <s v="Sorgo"/>
    <m/>
    <n v="0"/>
    <n v="16"/>
    <n v="11"/>
    <n v="16"/>
    <x v="0"/>
  </r>
  <r>
    <n v="376817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3"/>
    <s v="TERCERA SEMANA"/>
    <n v="11"/>
    <s v="NOVIEMBRE"/>
    <n v="3"/>
    <s v="ANA HERMYS OSORIO"/>
    <n v="2023"/>
    <n v="2023"/>
    <n v="60"/>
    <n v="1"/>
    <n v="100"/>
    <n v="1.25"/>
    <s v="Nov 16 2023  8:21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16"/>
    <x v="0"/>
  </r>
  <r>
    <n v="37681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3"/>
    <n v="2023"/>
    <n v="231"/>
    <n v="1"/>
    <n v="48"/>
    <n v="0.55000000000000004"/>
    <s v="Nov 16 2023  8:24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6"/>
    <x v="0"/>
  </r>
  <r>
    <n v="37681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3"/>
    <n v="2023"/>
    <n v="157"/>
    <n v="1"/>
    <n v="95"/>
    <n v="1.1000000000000001"/>
    <s v="Nov 16 2023  8:24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6"/>
    <x v="0"/>
  </r>
  <r>
    <n v="37681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3"/>
    <n v="2023"/>
    <n v="60"/>
    <n v="1"/>
    <n v="98"/>
    <n v="1.1499999999999999"/>
    <s v="Nov 16 2023  8:25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16"/>
    <x v="0"/>
  </r>
  <r>
    <n v="37681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3"/>
    <n v="2023"/>
    <n v="157"/>
    <n v="1"/>
    <n v="95"/>
    <n v="1.1000000000000001"/>
    <s v="Nov 16 2023  8:25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16"/>
    <x v="0"/>
  </r>
  <r>
    <n v="37681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3"/>
    <n v="2023"/>
    <n v="60"/>
    <n v="1"/>
    <n v="25"/>
    <n v="0.3"/>
    <s v="Nov 16 2023  8:26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12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3"/>
    <s v="TERCERA SEMANA"/>
    <n v="11"/>
    <s v="NOVIEMBRE"/>
    <n v="3"/>
    <s v="ANA HERMYS OSORIO"/>
    <n v="2023"/>
    <n v="2023"/>
    <n v="60"/>
    <n v="1"/>
    <n v="18"/>
    <n v="0.25"/>
    <s v="Nov 16 2023  8:26AM"/>
    <x v="3"/>
    <x v="3"/>
    <n v="51"/>
    <s v="QUINTAL"/>
    <n v="1"/>
    <s v="PRODUCTOS AGROPECUARIOS"/>
    <n v="1"/>
    <x v="0"/>
    <n v="100"/>
    <n v="45.45"/>
    <s v="Sorgo"/>
    <m/>
    <n v="0"/>
    <n v="16"/>
    <n v="11"/>
    <n v="16"/>
    <x v="0"/>
  </r>
  <r>
    <n v="37683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3"/>
    <n v="2023"/>
    <n v="231"/>
    <n v="1"/>
    <m/>
    <n v="0.55000000000000004"/>
    <s v="Nov 16 2023  8:30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6"/>
    <x v="0"/>
  </r>
  <r>
    <n v="37683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3"/>
    <n v="2023"/>
    <n v="157"/>
    <n v="1"/>
    <n v="98"/>
    <n v="1.1000000000000001"/>
    <s v="Nov 16 2023  8:30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6"/>
    <x v="0"/>
  </r>
  <r>
    <n v="37683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3"/>
    <n v="2023"/>
    <n v="157"/>
    <n v="1"/>
    <n v="98"/>
    <n v="1.1000000000000001"/>
    <s v="Nov 16 2023  8:30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16"/>
    <x v="0"/>
  </r>
  <r>
    <n v="37683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3"/>
    <n v="2023"/>
    <n v="60"/>
    <n v="1"/>
    <n v="95"/>
    <n v="1.1000000000000001"/>
    <s v="Nov 16 2023  8:30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16"/>
    <x v="0"/>
  </r>
  <r>
    <n v="37683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3"/>
    <n v="2023"/>
    <n v="60"/>
    <n v="1"/>
    <n v="26"/>
    <n v="0.3"/>
    <s v="Nov 16 2023  8:30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3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3"/>
    <n v="2023"/>
    <n v="60"/>
    <n v="1"/>
    <n v="18"/>
    <n v="0.25"/>
    <s v="Nov 16 2023  8:30AM"/>
    <x v="3"/>
    <x v="3"/>
    <n v="51"/>
    <s v="QUINTAL"/>
    <n v="1"/>
    <s v="PRODUCTOS AGROPECUARIOS"/>
    <n v="1"/>
    <x v="0"/>
    <n v="100"/>
    <n v="45.45"/>
    <s v="Sorgo"/>
    <m/>
    <n v="0"/>
    <n v="16"/>
    <n v="11"/>
    <n v="16"/>
    <x v="0"/>
  </r>
  <r>
    <n v="376830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3"/>
    <s v="TERCERA SEMANA"/>
    <n v="11"/>
    <s v="NOVIEMBRE"/>
    <n v="3"/>
    <s v="ANA HERMYS OSORIO"/>
    <n v="2023"/>
    <n v="2023"/>
    <n v="231"/>
    <n v="1"/>
    <n v="28"/>
    <n v="0.3"/>
    <s v="Nov 16 2023  8:31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2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1"/>
    <s v="NOVIEMBRE"/>
    <n v="3"/>
    <s v="ANA HERMYS OSORIO"/>
    <n v="2023"/>
    <n v="2023"/>
    <n v="231"/>
    <n v="1"/>
    <n v="45"/>
    <n v="0.55000000000000004"/>
    <s v="Nov 16 2023  8:35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6"/>
    <x v="0"/>
  </r>
  <r>
    <n v="37682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1"/>
    <s v="NOVIEMBRE"/>
    <n v="3"/>
    <s v="ANA HERMYS OSORIO"/>
    <n v="2023"/>
    <n v="2023"/>
    <n v="157"/>
    <n v="1"/>
    <n v="92"/>
    <n v="1"/>
    <s v="Nov 16 2023  8:36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6"/>
    <x v="0"/>
  </r>
  <r>
    <n v="37682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1"/>
    <s v="NOVIEMBRE"/>
    <n v="3"/>
    <s v="ANA HERMYS OSORIO"/>
    <n v="2023"/>
    <n v="2023"/>
    <n v="157"/>
    <n v="1"/>
    <n v="95"/>
    <n v="1.1000000000000001"/>
    <s v="Nov 16 2023  8:36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16"/>
    <x v="0"/>
  </r>
  <r>
    <n v="37682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1"/>
    <s v="NOVIEMBRE"/>
    <n v="3"/>
    <s v="ANA HERMYS OSORIO"/>
    <n v="2023"/>
    <n v="2023"/>
    <n v="60"/>
    <n v="1"/>
    <n v="25"/>
    <n v="0.3"/>
    <s v="Nov 16 2023  8:36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25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3"/>
    <s v="TERCERA SEMANA"/>
    <n v="11"/>
    <s v="NOVIEMBRE"/>
    <n v="3"/>
    <s v="ANA HERMYS OSORIO"/>
    <n v="2023"/>
    <n v="2023"/>
    <n v="60"/>
    <n v="1"/>
    <n v="20"/>
    <n v="0.25"/>
    <s v="Nov 16 2023  8:36AM"/>
    <x v="3"/>
    <x v="3"/>
    <n v="51"/>
    <s v="QUINTAL"/>
    <n v="1"/>
    <s v="PRODUCTOS AGROPECUARIOS"/>
    <n v="1"/>
    <x v="0"/>
    <n v="100"/>
    <n v="45.45"/>
    <s v="Sorgo"/>
    <m/>
    <n v="0"/>
    <n v="16"/>
    <n v="11"/>
    <n v="16"/>
    <x v="0"/>
  </r>
  <r>
    <n v="37681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3"/>
    <n v="2023"/>
    <n v="157"/>
    <n v="1"/>
    <n v="95"/>
    <n v="1"/>
    <s v="Nov 16 2023  8:38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6"/>
    <x v="0"/>
  </r>
  <r>
    <n v="37681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3"/>
    <n v="2023"/>
    <n v="157"/>
    <n v="1"/>
    <n v="95"/>
    <n v="1"/>
    <s v="Nov 16 2023  8:38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16"/>
    <x v="0"/>
  </r>
  <r>
    <n v="37681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3"/>
    <n v="2023"/>
    <n v="231"/>
    <n v="1"/>
    <n v="45"/>
    <n v="0.5"/>
    <s v="Nov 16 2023  8:39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6"/>
    <x v="0"/>
  </r>
  <r>
    <n v="37681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3"/>
    <n v="2023"/>
    <n v="60"/>
    <n v="1"/>
    <n v="27"/>
    <n v="0.3"/>
    <s v="Nov 16 2023  8:39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14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3"/>
    <s v="TERCERA SEMANA"/>
    <n v="11"/>
    <s v="NOVIEMBRE"/>
    <n v="3"/>
    <s v="ANA HERMYS OSORIO"/>
    <n v="2023"/>
    <n v="2023"/>
    <n v="60"/>
    <n v="1"/>
    <n v="20"/>
    <n v="0.25"/>
    <s v="Nov 16 2023  8:39AM"/>
    <x v="3"/>
    <x v="3"/>
    <n v="51"/>
    <s v="QUINTAL"/>
    <n v="1"/>
    <s v="PRODUCTOS AGROPECUARIOS"/>
    <n v="1"/>
    <x v="0"/>
    <n v="100"/>
    <n v="45.45"/>
    <s v="Sorgo"/>
    <m/>
    <n v="0"/>
    <n v="16"/>
    <n v="11"/>
    <n v="16"/>
    <x v="0"/>
  </r>
  <r>
    <n v="3768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3"/>
    <n v="2023"/>
    <n v="231"/>
    <n v="1"/>
    <n v="48"/>
    <n v="0.55000000000000004"/>
    <s v="Nov 16 2023  8:43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6"/>
    <x v="0"/>
  </r>
  <r>
    <n v="3768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3"/>
    <n v="2023"/>
    <n v="157"/>
    <n v="1"/>
    <n v="92"/>
    <n v="1.1000000000000001"/>
    <s v="Nov 16 2023  8:43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6"/>
    <x v="0"/>
  </r>
  <r>
    <n v="3768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3"/>
    <n v="2023"/>
    <n v="157"/>
    <n v="1"/>
    <n v="95"/>
    <n v="1.1000000000000001"/>
    <s v="Nov 16 2023  8:43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16"/>
    <x v="0"/>
  </r>
  <r>
    <n v="3768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3"/>
    <n v="2023"/>
    <n v="60"/>
    <n v="1"/>
    <n v="27"/>
    <n v="0.3"/>
    <s v="Nov 16 2023  8:44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3"/>
    <n v="2023"/>
    <n v="60"/>
    <n v="1"/>
    <n v="21"/>
    <n v="0.3"/>
    <s v="Nov 16 2023  8:44AM"/>
    <x v="3"/>
    <x v="3"/>
    <n v="51"/>
    <s v="QUINTAL"/>
    <n v="1"/>
    <s v="PRODUCTOS AGROPECUARIOS"/>
    <n v="1"/>
    <x v="0"/>
    <n v="100"/>
    <n v="45.45"/>
    <s v="Sorgo"/>
    <m/>
    <n v="0"/>
    <n v="16"/>
    <n v="11"/>
    <n v="16"/>
    <x v="0"/>
  </r>
  <r>
    <n v="376837"/>
    <n v="666"/>
    <n v="12"/>
    <s v=" SAN MIGUEL"/>
    <n v="17"/>
    <s v="SAN MIGUEL"/>
    <s v="JOSE ARMANDO"/>
    <s v="AMAYA"/>
    <s v="JOSE ARMANDO AMAYA"/>
    <s v="CALLE CHAPARRASTIQE 414 LOCAL 2 ,BARRIO SAN FRANCISCO ,SAN MIGUEL"/>
    <s v="JOSE WILBER MEDINA"/>
    <n v="26617140"/>
    <n v="3"/>
    <s v="TERCERA SEMANA"/>
    <n v="11"/>
    <s v="NOVIEMBRE"/>
    <n v="3"/>
    <s v="ANA HERMYS OSORIO"/>
    <n v="2023"/>
    <n v="2023"/>
    <n v="60"/>
    <n v="1"/>
    <m/>
    <n v="1.75"/>
    <s v="Nov 16 2023  8:44AM"/>
    <x v="10"/>
    <x v="10"/>
    <n v="51"/>
    <s v="QUINTAL"/>
    <n v="1"/>
    <s v="PRODUCTOS AGROPECUARIOS"/>
    <n v="1"/>
    <x v="0"/>
    <n v="100"/>
    <n v="45.45"/>
    <s v="Frijol Blanco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231"/>
    <n v="1"/>
    <n v="47"/>
    <n v="0.55000000000000004"/>
    <s v="Nov 16 2023  8:49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157"/>
    <n v="1"/>
    <n v="98"/>
    <n v="1.1000000000000001"/>
    <s v="Nov 16 2023  8:51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157"/>
    <n v="1"/>
    <n v="98"/>
    <n v="1.1000000000000001"/>
    <s v="Nov 16 2023  8:52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60"/>
    <n v="1"/>
    <n v="26"/>
    <n v="0.3"/>
    <s v="Nov 16 2023  8:52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60"/>
    <n v="1"/>
    <n v="18"/>
    <n v="0.25"/>
    <s v="Nov 16 2023  8:52AM"/>
    <x v="3"/>
    <x v="3"/>
    <n v="51"/>
    <s v="QUINTAL"/>
    <n v="1"/>
    <s v="PRODUCTOS AGROPECUARIOS"/>
    <n v="1"/>
    <x v="0"/>
    <n v="100"/>
    <n v="45.45"/>
    <s v="Sorgo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60"/>
    <n v="1"/>
    <m/>
    <n v="1.5"/>
    <s v="Nov 16 2023  8:53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60"/>
    <n v="1"/>
    <n v="48"/>
    <n v="0.55000000000000004"/>
    <s v="Nov 16 2023  8:53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157"/>
    <n v="1"/>
    <m/>
    <n v="1.35"/>
    <s v="Nov 16 2023  8:53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157"/>
    <n v="1"/>
    <m/>
    <n v="2"/>
    <s v="Nov 16 2023  8:54AM"/>
    <x v="8"/>
    <x v="8"/>
    <n v="51"/>
    <s v="QUINTAL"/>
    <n v="1"/>
    <s v="PRODUCTOS AGROPECUARIOS"/>
    <n v="4"/>
    <x v="1"/>
    <n v="100"/>
    <n v="45.45"/>
    <s v="Cacao 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60"/>
    <n v="1"/>
    <n v="25"/>
    <n v="0.55000000000000004"/>
    <s v="Nov 16 2023  8:54AM"/>
    <x v="12"/>
    <x v="12"/>
    <n v="13"/>
    <s v="BOLSA 50 LB"/>
    <n v="1"/>
    <s v="PRODUCTOS AGROPECUARIOS"/>
    <n v="4"/>
    <x v="1"/>
    <n v="50"/>
    <n v="22.73"/>
    <s v="Harina de trigo fuerte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60"/>
    <n v="1"/>
    <n v="24"/>
    <n v="0.55000000000000004"/>
    <s v="Nov 16 2023  8:56AM"/>
    <x v="13"/>
    <x v="13"/>
    <n v="13"/>
    <s v="BOLSA 50 LB"/>
    <n v="1"/>
    <s v="PRODUCTOS AGROPECUARIOS"/>
    <n v="4"/>
    <x v="1"/>
    <n v="50"/>
    <n v="22.73"/>
    <s v="Harina de trigo suave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60"/>
    <n v="1"/>
    <n v="5"/>
    <m/>
    <s v="Nov 16 2023  8:56AM"/>
    <x v="14"/>
    <x v="14"/>
    <n v="16"/>
    <s v="BOTELLA"/>
    <n v="1"/>
    <s v="PRODUCTOS AGROPECUARIOS"/>
    <n v="4"/>
    <x v="1"/>
    <n v="2.6"/>
    <n v="1.18"/>
    <s v="Miel de abeja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60"/>
    <n v="1"/>
    <m/>
    <n v="1.25"/>
    <s v="Nov 16 2023  8:56AM"/>
    <x v="15"/>
    <x v="15"/>
    <n v="6"/>
    <s v="96 UNIDADES 150 LB"/>
    <n v="1"/>
    <s v="PRODUCTOS AGROPECUARIOS"/>
    <n v="4"/>
    <x v="1"/>
    <n v="150"/>
    <n v="68.180000000000007"/>
    <s v="Panela de segunda clase"/>
    <m/>
    <n v="0"/>
    <n v="16"/>
    <n v="11"/>
    <n v="16"/>
    <x v="0"/>
  </r>
  <r>
    <n v="376835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3"/>
    <s v="TERCERA SEMANA"/>
    <n v="11"/>
    <s v="NOVIEMBRE"/>
    <n v="3"/>
    <s v="ANA HERMYS OSORIO"/>
    <n v="2023"/>
    <n v="2023"/>
    <n v="60"/>
    <n v="1"/>
    <n v="12"/>
    <n v="0.15"/>
    <s v="Nov 16 2023  8:56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16"/>
    <x v="0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40"/>
    <m/>
    <s v="Nov 16 2023  9:12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351"/>
    <n v="1"/>
    <n v="18"/>
    <m/>
    <s v="Nov 16 2023  9:13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9"/>
    <m/>
    <s v="Nov 16 2023  9:13AM"/>
    <x v="18"/>
    <x v="18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50"/>
    <m/>
    <s v="Nov 16 2023  9:14AM"/>
    <x v="19"/>
    <x v="19"/>
    <n v="59"/>
    <s v="RED 25 MANOJOS                                           "/>
    <n v="1"/>
    <s v="PRODUCTOS AGROPECUARIOS"/>
    <n v="2"/>
    <x v="2"/>
    <n v="135.94"/>
    <n v="61.79"/>
    <s v="Apio  Median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3"/>
    <m/>
    <s v="Nov 16 2023  9:14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26"/>
    <m/>
    <s v="Nov 16 2023  9:14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8"/>
    <m/>
    <s v="Nov 16 2023  9:14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89"/>
    <n v="1"/>
    <n v="28"/>
    <m/>
    <s v="Nov 16 2023  9:14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8"/>
    <m/>
    <s v="Nov 16 2023  9:14AM"/>
    <x v="24"/>
    <x v="2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6"/>
    <m/>
    <s v="Nov 16 2023  9:14AM"/>
    <x v="25"/>
    <x v="2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42"/>
    <m/>
    <s v="Nov 16 2023  9:14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4"/>
    <m/>
    <s v="Nov 16 2023  9:15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95"/>
    <n v="1"/>
    <n v="24"/>
    <m/>
    <s v="Nov 16 2023  9:15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2"/>
    <m/>
    <s v="Nov 16 2023  9:15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95"/>
    <n v="1"/>
    <n v="26"/>
    <m/>
    <s v="Nov 16 2023  9:15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20"/>
    <m/>
    <s v="Nov 16 2023  9:15AM"/>
    <x v="28"/>
    <x v="28"/>
    <n v="76"/>
    <s v="SACO 90-100 UNIDADES                        "/>
    <n v="1"/>
    <s v="PRODUCTOS AGROPECUARIOS"/>
    <n v="2"/>
    <x v="2"/>
    <n v="119.38"/>
    <n v="54.26"/>
    <s v="Guisquil Oscuro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2"/>
    <m/>
    <s v="Nov 16 2023  9:15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50"/>
    <m/>
    <s v="Nov 16 2023  9:15AM"/>
    <x v="30"/>
    <x v="30"/>
    <n v="34"/>
    <s v="CIENTO 50-60 LB"/>
    <n v="1"/>
    <s v="PRODUCTOS AGROPECUARIOS"/>
    <n v="2"/>
    <x v="2"/>
    <n v="55"/>
    <n v="25"/>
    <s v="Ayote Tierno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9"/>
    <m/>
    <s v="Nov 16 2023  9:15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2"/>
    <m/>
    <s v="Nov 16 2023  9:15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35"/>
    <m/>
    <s v="Nov 16 2023  9:15AM"/>
    <x v="33"/>
    <x v="33"/>
    <n v="75"/>
    <s v="SACO 90-100 LB"/>
    <n v="1"/>
    <s v="PRODUCTOS AGROPECUARIOS"/>
    <n v="2"/>
    <x v="2"/>
    <n v="100"/>
    <n v="45.45"/>
    <s v="Remolacha Grande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4"/>
    <m/>
    <s v="Nov 16 2023  9:15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0"/>
    <m/>
    <s v="Nov 16 2023  9:15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18"/>
    <m/>
    <s v="Nov 16 2023  9:15AM"/>
    <x v="36"/>
    <x v="36"/>
    <n v="30"/>
    <s v="CIENTO  100 UNIDADES       "/>
    <n v="1"/>
    <s v="PRODUCTOS AGROPECUARIOS"/>
    <n v="2"/>
    <x v="2"/>
    <n v="100"/>
    <n v="45.45"/>
    <s v="Elote Blanco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8"/>
    <m/>
    <s v="Nov 16 2023  9:15AM"/>
    <x v="37"/>
    <x v="3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48"/>
    <m/>
    <s v="Nov 16 2023  9:15AM"/>
    <x v="38"/>
    <x v="36"/>
    <n v="55"/>
    <s v="RED  300-350 UNIDADES           "/>
    <n v="1"/>
    <s v="PRODUCTOS AGROPECUARIOS"/>
    <n v="2"/>
    <x v="2"/>
    <n v="300"/>
    <n v="136.36000000000001"/>
    <s v="Elote Blanco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25"/>
    <m/>
    <s v="Nov 16 2023  9:15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89"/>
    <n v="1"/>
    <n v="10"/>
    <m/>
    <s v="Nov 16 2023  9:15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10"/>
    <m/>
    <s v="Nov 16 2023  9:15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8"/>
    <m/>
    <s v="Nov 16 2023  9:15AM"/>
    <x v="42"/>
    <x v="41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95"/>
    <n v="1"/>
    <n v="24"/>
    <m/>
    <s v="Nov 16 2023  9:15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60"/>
    <m/>
    <s v="Nov 16 2023  9:15AM"/>
    <x v="43"/>
    <x v="42"/>
    <n v="41"/>
    <s v="JABA 30-40 LIBRAS"/>
    <n v="1"/>
    <s v="PRODUCTOS AGROPECUARIOS"/>
    <n v="2"/>
    <x v="2"/>
    <n v="35"/>
    <n v="15.91"/>
    <s v="Loroc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95"/>
    <n v="1"/>
    <n v="26"/>
    <m/>
    <s v="Nov 16 2023  9:16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4"/>
    <m/>
    <s v="Nov 16 2023  9:16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2"/>
    <m/>
    <s v="Nov 16 2023  9:16AM"/>
    <x v="45"/>
    <x v="44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50"/>
    <m/>
    <s v="Nov 16 2023  9:16AM"/>
    <x v="30"/>
    <x v="30"/>
    <n v="34"/>
    <s v="CIENTO 50-60 LB"/>
    <n v="1"/>
    <s v="PRODUCTOS AGROPECUARIOS"/>
    <n v="2"/>
    <x v="2"/>
    <n v="55"/>
    <n v="25"/>
    <s v="Ayote Tierno Grande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4"/>
    <m/>
    <s v="Nov 16 2023  9:16AM"/>
    <x v="46"/>
    <x v="45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20"/>
    <m/>
    <s v="Nov 16 2023  9:16AM"/>
    <x v="47"/>
    <x v="46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2"/>
    <m/>
    <s v="Nov 16 2023  9:16AM"/>
    <x v="48"/>
    <x v="47"/>
    <n v="70"/>
    <s v="SACO 170-190 UNIDADES"/>
    <n v="1"/>
    <s v="PRODUCTOS AGROPECUARIOS"/>
    <n v="2"/>
    <x v="2"/>
    <n v="36.4"/>
    <n v="16.55"/>
    <s v="Chile  Verde Mediano"/>
    <m/>
    <n v="0"/>
    <n v="16"/>
    <n v="11"/>
    <n v="10"/>
    <x v="1"/>
  </r>
  <r>
    <n v="377279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3"/>
    <s v="TERCERA SEMANA"/>
    <n v="11"/>
    <s v="NOVIEMBRE"/>
    <n v="5"/>
    <s v="MARIO LAZO"/>
    <n v="2023"/>
    <n v="2023"/>
    <n v="60"/>
    <n v="1"/>
    <n v="50"/>
    <m/>
    <s v="Nov 16 2023  9:16AM"/>
    <x v="49"/>
    <x v="48"/>
    <n v="66"/>
    <s v="SACO 133-135 LIBRAS"/>
    <n v="1"/>
    <s v="PRODUCTOS AGROPECUARIOS"/>
    <n v="2"/>
    <x v="2"/>
    <n v="134"/>
    <n v="60.91"/>
    <s v="Yuca Blanca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4"/>
    <m/>
    <s v="Nov 16 2023  9:16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0"/>
    <m/>
    <s v="Nov 16 2023  9:16AM"/>
    <x v="36"/>
    <x v="36"/>
    <n v="30"/>
    <s v="CIENTO  100 UNIDADES       "/>
    <n v="1"/>
    <s v="PRODUCTOS AGROPECUARIOS"/>
    <n v="2"/>
    <x v="2"/>
    <n v="100"/>
    <n v="45.45"/>
    <s v="Elote Blanco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48"/>
    <m/>
    <s v="Nov 16 2023  9:16AM"/>
    <x v="38"/>
    <x v="36"/>
    <n v="55"/>
    <s v="RED  300-350 UNIDADES           "/>
    <n v="1"/>
    <s v="PRODUCTOS AGROPECUARIOS"/>
    <n v="2"/>
    <x v="2"/>
    <n v="300"/>
    <n v="136.36000000000001"/>
    <s v="Elote Blanco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10"/>
    <m/>
    <s v="Nov 16 2023  9:16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8"/>
    <m/>
    <s v="Nov 16 2023  9:16AM"/>
    <x v="42"/>
    <x v="41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60"/>
    <m/>
    <s v="Nov 16 2023  9:16AM"/>
    <x v="43"/>
    <x v="42"/>
    <n v="41"/>
    <s v="JABA 30-40 LIBRAS"/>
    <n v="1"/>
    <s v="PRODUCTOS AGROPECUARIOS"/>
    <n v="2"/>
    <x v="2"/>
    <n v="35"/>
    <n v="15.91"/>
    <s v="Loroc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4"/>
    <m/>
    <s v="Nov 16 2023  9:16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95"/>
    <n v="1"/>
    <n v="24"/>
    <m/>
    <s v="Nov 16 2023  9:16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95"/>
    <n v="1"/>
    <n v="26"/>
    <m/>
    <s v="Nov 16 2023  9:17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2"/>
    <m/>
    <s v="Nov 16 2023  9:17AM"/>
    <x v="45"/>
    <x v="44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4"/>
    <m/>
    <s v="Nov 16 2023  9:17AM"/>
    <x v="46"/>
    <x v="45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20"/>
    <m/>
    <s v="Nov 16 2023  9:17AM"/>
    <x v="47"/>
    <x v="46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60"/>
    <n v="1"/>
    <n v="22"/>
    <m/>
    <s v="Nov 16 2023  9:17AM"/>
    <x v="48"/>
    <x v="47"/>
    <n v="70"/>
    <s v="SACO 170-190 UNIDADES"/>
    <n v="1"/>
    <s v="PRODUCTOS AGROPECUARIOS"/>
    <n v="2"/>
    <x v="2"/>
    <n v="36.4"/>
    <n v="16.55"/>
    <s v="Chile  Verde Mediano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60"/>
    <n v="1"/>
    <n v="24"/>
    <m/>
    <s v="Nov 16 2023  9:17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0"/>
    <x v="1"/>
  </r>
  <r>
    <n v="377126"/>
    <n v="641"/>
    <n v="6"/>
    <s v=" SAN SALVADOR"/>
    <n v="14"/>
    <s v="SAN SALVADOR"/>
    <s v="NOE"/>
    <s v="BLANCO"/>
    <s v="NOE BLANCO"/>
    <s v="MERCADO LA TIENDONA SECTOR PEATONAL ZONA BAJA DEL EDIFCIO  #5"/>
    <m/>
    <m/>
    <n v="3"/>
    <s v="TERCERA SEMANA"/>
    <n v="11"/>
    <s v="NOVIEMBRE"/>
    <n v="4"/>
    <s v="DAVID GARCIA"/>
    <n v="2023"/>
    <n v="2023"/>
    <n v="60"/>
    <n v="1"/>
    <n v="50"/>
    <m/>
    <s v="Nov 16 2023  9:17AM"/>
    <x v="49"/>
    <x v="48"/>
    <n v="66"/>
    <s v="SACO 133-135 LIBRAS"/>
    <n v="1"/>
    <s v="PRODUCTOS AGROPECUARIOS"/>
    <n v="2"/>
    <x v="2"/>
    <n v="134"/>
    <n v="60.91"/>
    <s v="Yuca Blanca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3"/>
    <m/>
    <s v="Nov 16 2023  9:17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50"/>
    <m/>
    <s v="Nov 16 2023  9:17AM"/>
    <x v="19"/>
    <x v="19"/>
    <n v="59"/>
    <s v="RED 25 MANOJOS                                           "/>
    <n v="1"/>
    <s v="PRODUCTOS AGROPECUARIOS"/>
    <n v="2"/>
    <x v="2"/>
    <n v="135.94"/>
    <n v="61.79"/>
    <s v="Apio  Mediano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9"/>
    <m/>
    <s v="Nov 16 2023  9:17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8"/>
    <m/>
    <s v="Nov 16 2023  9:18AM"/>
    <x v="24"/>
    <x v="2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5"/>
    <m/>
    <s v="Nov 16 2023  9:18AM"/>
    <x v="25"/>
    <x v="2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42"/>
    <m/>
    <s v="Nov 16 2023  9:18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5"/>
    <m/>
    <s v="Nov 16 2023  9:18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0"/>
    <x v="1"/>
  </r>
  <r>
    <n v="37712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15"/>
    <m/>
    <s v="Nov 16 2023  9:18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3"/>
    <m/>
    <s v="Nov 16 2023  9:18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0"/>
    <x v="1"/>
  </r>
  <r>
    <n v="37712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13"/>
    <m/>
    <s v="Nov 16 2023  9:18AM"/>
    <x v="51"/>
    <x v="50"/>
    <n v="63"/>
    <s v="SACO  240-250 UNIDADES"/>
    <n v="1"/>
    <s v="PRODUCTOS AGROPECUARIOS"/>
    <n v="2"/>
    <x v="2"/>
    <n v="49.43"/>
    <n v="22.47"/>
    <s v="Cebolla Blanca Sin Tallo Mediana"/>
    <m/>
    <n v="0"/>
    <n v="16"/>
    <n v="11"/>
    <n v="10"/>
    <x v="1"/>
  </r>
  <r>
    <n v="377128"/>
    <n v="643"/>
    <n v="6"/>
    <s v=" SAN SALVADOR"/>
    <n v="14"/>
    <s v="SAN SALVADOR"/>
    <s v="ROSA CANDIDA"/>
    <s v="CABRERA"/>
    <s v="ROSA CANDIDA CABRERA"/>
    <s v="MERCADO LA TIENDONA CALLE PRINCIPAL LOCAL S/N"/>
    <m/>
    <m/>
    <n v="3"/>
    <s v="TERCERA SEMANA"/>
    <n v="11"/>
    <s v="NOVIEMBRE"/>
    <n v="4"/>
    <s v="DAVID GARCIA"/>
    <n v="2023"/>
    <n v="2023"/>
    <n v="138"/>
    <n v="1"/>
    <n v="33"/>
    <m/>
    <s v="Nov 16 2023  9:18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8"/>
    <m/>
    <s v="Nov 16 2023  9:18AM"/>
    <x v="28"/>
    <x v="28"/>
    <n v="76"/>
    <s v="SACO 90-100 UNIDADES                        "/>
    <n v="1"/>
    <s v="PRODUCTOS AGROPECUARIOS"/>
    <n v="2"/>
    <x v="2"/>
    <n v="119.38"/>
    <n v="54.26"/>
    <s v="Guisquil Oscuro Grande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1"/>
    <m/>
    <s v="Nov 16 2023  9:18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8"/>
    <m/>
    <s v="Nov 16 2023  9:18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35"/>
    <m/>
    <s v="Nov 16 2023  9:18AM"/>
    <x v="33"/>
    <x v="33"/>
    <n v="75"/>
    <s v="SACO 90-100 LB"/>
    <n v="1"/>
    <s v="PRODUCTOS AGROPECUARIOS"/>
    <n v="2"/>
    <x v="2"/>
    <n v="100"/>
    <n v="45.45"/>
    <s v="Remolacha Grande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27"/>
    <m/>
    <s v="Nov 16 2023  9:18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10"/>
    <x v="1"/>
  </r>
  <r>
    <n v="3771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3"/>
    <m/>
    <s v="Nov 16 2023  9:19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0"/>
    <x v="1"/>
  </r>
  <r>
    <n v="3771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8"/>
    <m/>
    <s v="Nov 16 2023  9:19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0"/>
    <m/>
    <s v="Nov 16 2023  9:19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0"/>
    <x v="1"/>
  </r>
  <r>
    <n v="3771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4"/>
    <m/>
    <s v="Nov 16 2023  9:19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11"/>
    <m/>
    <s v="Nov 16 2023  9:19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0"/>
    <x v="1"/>
  </r>
  <r>
    <n v="3771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2"/>
    <m/>
    <s v="Nov 16 2023  9:19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0"/>
    <x v="1"/>
  </r>
  <r>
    <n v="377285"/>
    <n v="640"/>
    <n v="6"/>
    <s v=" SAN SALVADOR"/>
    <n v="14"/>
    <s v="SAN SALVADOR"/>
    <s v="BETY"/>
    <s v="LOPEZ "/>
    <s v="BETY  LOPEZ"/>
    <s v="MERCADO LA TIENDONA LOCAL #75 ENTRE RAMPLA  1 Y 2"/>
    <s v="BETY LOPEZ"/>
    <m/>
    <n v="3"/>
    <s v="TERCERA SEMANA"/>
    <n v="11"/>
    <s v="NOVIEMBRE"/>
    <n v="5"/>
    <s v="MARIO LAZO"/>
    <n v="2023"/>
    <n v="2023"/>
    <n v="89"/>
    <n v="1"/>
    <n v="9"/>
    <m/>
    <s v="Nov 16 2023  9:19AM"/>
    <x v="37"/>
    <x v="3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6"/>
    <n v="11"/>
    <n v="10"/>
    <x v="1"/>
  </r>
  <r>
    <n v="377127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3"/>
    <s v="TERCERA SEMANA"/>
    <n v="11"/>
    <s v="NOVIEMBRE"/>
    <n v="4"/>
    <s v="DAVID GARCIA"/>
    <n v="2023"/>
    <n v="2023"/>
    <n v="89"/>
    <n v="1"/>
    <n v="12"/>
    <m/>
    <s v="Nov 16 2023  9:19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4"/>
    <m/>
    <s v="Nov 16 2023  9:19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2"/>
    <m/>
    <s v="Nov 16 2023  9:19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0"/>
    <x v="1"/>
  </r>
  <r>
    <n v="37712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3"/>
    <n v="2023"/>
    <n v="95"/>
    <n v="1"/>
    <n v="22"/>
    <m/>
    <s v="Nov 16 2023  9:20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20"/>
    <m/>
    <s v="Nov 16 2023  9:20AM"/>
    <x v="28"/>
    <x v="28"/>
    <n v="76"/>
    <s v="SACO 90-100 UNIDADES                        "/>
    <n v="1"/>
    <s v="PRODUCTOS AGROPECUARIOS"/>
    <n v="2"/>
    <x v="2"/>
    <n v="119.38"/>
    <n v="54.26"/>
    <s v="Guisquil Oscuro Grande"/>
    <m/>
    <n v="0"/>
    <n v="16"/>
    <n v="11"/>
    <n v="10"/>
    <x v="1"/>
  </r>
  <r>
    <n v="37712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3"/>
    <s v="TERCERA SEMANA"/>
    <n v="11"/>
    <s v="NOVIEMBRE"/>
    <n v="4"/>
    <s v="DAVID GARCIA"/>
    <n v="2023"/>
    <n v="2023"/>
    <n v="95"/>
    <n v="1"/>
    <n v="24"/>
    <m/>
    <s v="Nov 16 2023  9:20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2"/>
    <m/>
    <s v="Nov 16 2023  9:20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2"/>
    <m/>
    <s v="Nov 16 2023  9:20AM"/>
    <x v="52"/>
    <x v="51"/>
    <n v="51"/>
    <s v="QUINTAL"/>
    <n v="1"/>
    <s v="PRODUCTOS AGROPECUARIOS"/>
    <n v="2"/>
    <x v="2"/>
    <n v="100"/>
    <n v="45.45"/>
    <s v="Papa Lengua Grande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7"/>
    <m/>
    <s v="Nov 16 2023  9:20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35"/>
    <m/>
    <s v="Nov 16 2023  9:21AM"/>
    <x v="54"/>
    <x v="53"/>
    <n v="51"/>
    <s v="QUINTAL"/>
    <n v="1"/>
    <s v="PRODUCTOS AGROPECUARIOS"/>
    <n v="2"/>
    <x v="2"/>
    <n v="100"/>
    <n v="45.45"/>
    <s v="Papa Soloma Mediana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1"/>
    <m/>
    <s v="Nov 16 2023  9:21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9"/>
    <m/>
    <s v="Nov 16 2023  9:21AM"/>
    <x v="37"/>
    <x v="3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25"/>
    <m/>
    <s v="Nov 16 2023  9:21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89"/>
    <n v="1"/>
    <n v="10"/>
    <m/>
    <s v="Nov 16 2023  9:21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16"/>
    <m/>
    <s v="Nov 16 2023  9:21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0"/>
    <x v="1"/>
  </r>
  <r>
    <n v="377280"/>
    <n v="625"/>
    <n v="6"/>
    <s v=" SAN SALVADOR"/>
    <n v="14"/>
    <s v="SAN SALVADOR"/>
    <s v="ROSA"/>
    <n v="0"/>
    <s v="ROSA"/>
    <s v="MERCADO LA TIENDONA ENTRADA PRINCIPAL LOCAL # 292-1"/>
    <s v="DEYSI"/>
    <m/>
    <n v="3"/>
    <s v="TERCERA SEMANA"/>
    <n v="11"/>
    <s v="NOVIEMBRE"/>
    <n v="5"/>
    <s v="MARIO LAZO"/>
    <n v="2023"/>
    <n v="2023"/>
    <n v="138"/>
    <n v="1"/>
    <n v="14"/>
    <m/>
    <s v="Nov 16 2023  9:21AM"/>
    <x v="51"/>
    <x v="50"/>
    <n v="63"/>
    <s v="SACO  240-250 UNIDADES"/>
    <n v="1"/>
    <s v="PRODUCTOS AGROPECUARIOS"/>
    <n v="2"/>
    <x v="2"/>
    <n v="49.43"/>
    <n v="22.47"/>
    <s v="Cebolla Blanca Sin Tallo Mediana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351"/>
    <n v="1"/>
    <n v="18"/>
    <m/>
    <s v="Nov 16 2023  9:22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0"/>
    <x v="1"/>
  </r>
  <r>
    <n v="3772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351"/>
    <n v="1"/>
    <n v="18"/>
    <m/>
    <s v="Nov 16 2023  9:22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3"/>
    <m/>
    <s v="Nov 16 2023  9:22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0"/>
    <x v="1"/>
  </r>
  <r>
    <n v="3772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89"/>
    <n v="1"/>
    <n v="37"/>
    <m/>
    <s v="Nov 16 2023  9:22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0"/>
    <x v="1"/>
  </r>
  <r>
    <n v="3772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89"/>
    <n v="1"/>
    <n v="35"/>
    <m/>
    <s v="Nov 16 2023  9:22AM"/>
    <x v="54"/>
    <x v="53"/>
    <n v="51"/>
    <s v="QUINTAL"/>
    <n v="1"/>
    <s v="PRODUCTOS AGROPECUARIOS"/>
    <n v="2"/>
    <x v="2"/>
    <n v="100"/>
    <n v="45.45"/>
    <s v="Papa Soloma Mediana"/>
    <m/>
    <n v="0"/>
    <n v="16"/>
    <n v="11"/>
    <n v="10"/>
    <x v="1"/>
  </r>
  <r>
    <n v="3772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16"/>
    <m/>
    <s v="Nov 16 2023  9:22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0"/>
    <x v="1"/>
  </r>
  <r>
    <n v="3772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14"/>
    <m/>
    <s v="Nov 16 2023  9:22AM"/>
    <x v="51"/>
    <x v="50"/>
    <n v="63"/>
    <s v="SACO  240-250 UNIDADES"/>
    <n v="1"/>
    <s v="PRODUCTOS AGROPECUARIOS"/>
    <n v="2"/>
    <x v="2"/>
    <n v="49.43"/>
    <n v="22.47"/>
    <s v="Cebolla Blanca Sin Tallo Mediana"/>
    <m/>
    <n v="0"/>
    <n v="16"/>
    <n v="11"/>
    <n v="10"/>
    <x v="1"/>
  </r>
  <r>
    <n v="377266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3"/>
    <s v="TERCERA SEMANA"/>
    <n v="11"/>
    <s v="NOVIEMBRE"/>
    <n v="5"/>
    <s v="MARIO LAZO"/>
    <n v="2023"/>
    <n v="2023"/>
    <n v="138"/>
    <n v="1"/>
    <n v="31"/>
    <m/>
    <s v="Nov 16 2023  9:22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0"/>
    <x v="1"/>
  </r>
  <r>
    <n v="37726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351"/>
    <n v="1"/>
    <n v="18"/>
    <m/>
    <s v="Nov 16 2023  9:23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0"/>
    <x v="1"/>
  </r>
  <r>
    <n v="37726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60"/>
    <n v="1"/>
    <n v="20"/>
    <m/>
    <s v="Nov 16 2023  9:23AM"/>
    <x v="18"/>
    <x v="18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6"/>
    <n v="11"/>
    <n v="10"/>
    <x v="1"/>
  </r>
  <r>
    <n v="37726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3"/>
    <m/>
    <s v="Nov 16 2023  9:23AM"/>
    <x v="52"/>
    <x v="51"/>
    <n v="51"/>
    <s v="QUINTAL"/>
    <n v="1"/>
    <s v="PRODUCTOS AGROPECUARIOS"/>
    <n v="2"/>
    <x v="2"/>
    <n v="100"/>
    <n v="45.45"/>
    <s v="Papa Lengua Grande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8"/>
    <m/>
    <s v="Nov 16 2023  9:23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0"/>
    <x v="1"/>
  </r>
  <r>
    <n v="37726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7"/>
    <m/>
    <s v="Nov 16 2023  9:23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40"/>
    <m/>
    <s v="Nov 16 2023  9:23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10"/>
    <x v="1"/>
  </r>
  <r>
    <n v="377261"/>
    <n v="189"/>
    <n v="6"/>
    <s v=" SAN SALVADOR"/>
    <n v="14"/>
    <s v="SAN SALVADOR"/>
    <s v="MIGUEL ROMEO"/>
    <s v="PAZ"/>
    <s v="MIGUEL ROMEO PAZ"/>
    <s v="ZONA # 7 BODEGA # 22"/>
    <s v="MIGUEL ROMEO PAZ"/>
    <n v="22228078"/>
    <n v="3"/>
    <s v="TERCERA SEMANA"/>
    <n v="11"/>
    <s v="NOVIEMBRE"/>
    <n v="5"/>
    <s v="MARIO LAZO"/>
    <n v="2023"/>
    <n v="2023"/>
    <n v="89"/>
    <n v="1"/>
    <n v="35"/>
    <m/>
    <s v="Nov 16 2023  9:23AM"/>
    <x v="54"/>
    <x v="53"/>
    <n v="51"/>
    <s v="QUINTAL"/>
    <n v="1"/>
    <s v="PRODUCTOS AGROPECUARIOS"/>
    <n v="2"/>
    <x v="2"/>
    <n v="100"/>
    <n v="45.45"/>
    <s v="Papa Soloma Mediana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5"/>
    <m/>
    <s v="Nov 16 2023  9:23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3"/>
    <m/>
    <s v="Nov 16 2023  9:23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2"/>
    <m/>
    <s v="Nov 16 2023  9:23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9"/>
    <m/>
    <s v="Nov 16 2023  9:24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0"/>
    <m/>
    <s v="Nov 16 2023  9:24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8"/>
    <m/>
    <s v="Nov 16 2023  9:24AM"/>
    <x v="37"/>
    <x v="37"/>
    <n v="54"/>
    <s v="RED  14-15 UNIDADES                                              "/>
    <n v="1"/>
    <s v="PRODUCTOS AGROPECUARIOS"/>
    <n v="2"/>
    <x v="2"/>
    <n v="84.68"/>
    <n v="38.49"/>
    <s v="Repollo Verde Mediano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25"/>
    <m/>
    <s v="Nov 16 2023  9:24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10"/>
    <x v="1"/>
  </r>
  <r>
    <n v="377120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3"/>
    <s v="TERCERA SEMANA"/>
    <n v="11"/>
    <s v="NOVIEMBRE"/>
    <n v="4"/>
    <s v="DAVID GARCIA"/>
    <n v="2023"/>
    <n v="2023"/>
    <n v="89"/>
    <n v="1"/>
    <n v="10"/>
    <m/>
    <s v="Nov 16 2023  9:24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0"/>
    <x v="1"/>
  </r>
  <r>
    <n v="3772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80"/>
    <m/>
    <s v="Nov 16 2023  9:24AM"/>
    <x v="55"/>
    <x v="5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6"/>
    <n v="11"/>
    <n v="10"/>
    <x v="1"/>
  </r>
  <r>
    <n v="37711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15"/>
    <m/>
    <s v="Nov 16 2023  9:24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0"/>
    <x v="1"/>
  </r>
  <r>
    <n v="3772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60"/>
    <m/>
    <s v="Nov 16 2023  9:24AM"/>
    <x v="56"/>
    <x v="55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6"/>
    <n v="11"/>
    <n v="10"/>
    <x v="1"/>
  </r>
  <r>
    <n v="37711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13"/>
    <m/>
    <s v="Nov 16 2023  9:24AM"/>
    <x v="51"/>
    <x v="50"/>
    <n v="63"/>
    <s v="SACO  240-250 UNIDADES"/>
    <n v="1"/>
    <s v="PRODUCTOS AGROPECUARIOS"/>
    <n v="2"/>
    <x v="2"/>
    <n v="49.43"/>
    <n v="22.47"/>
    <s v="Cebolla Blanca Sin Tallo Mediana"/>
    <m/>
    <n v="0"/>
    <n v="16"/>
    <n v="11"/>
    <n v="10"/>
    <x v="1"/>
  </r>
  <r>
    <n v="3772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250"/>
    <m/>
    <s v="Nov 16 2023  9:24AM"/>
    <x v="57"/>
    <x v="5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6"/>
    <n v="11"/>
    <n v="10"/>
    <x v="1"/>
  </r>
  <r>
    <n v="377118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3"/>
    <s v="TERCERA SEMANA"/>
    <n v="11"/>
    <s v="NOVIEMBRE"/>
    <n v="4"/>
    <s v="DAVID GARCIA"/>
    <n v="2023"/>
    <n v="2023"/>
    <n v="138"/>
    <n v="1"/>
    <n v="33"/>
    <m/>
    <s v="Nov 16 2023  9:24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0"/>
    <x v="1"/>
  </r>
  <r>
    <n v="377270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3"/>
    <s v="TERCERA SEMANA"/>
    <n v="11"/>
    <s v="NOVIEMBRE"/>
    <n v="5"/>
    <s v="MARIO LAZO"/>
    <n v="2023"/>
    <n v="2023"/>
    <n v="89"/>
    <n v="1"/>
    <n v="175"/>
    <m/>
    <s v="Nov 16 2023  9:24AM"/>
    <x v="58"/>
    <x v="57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6"/>
    <n v="11"/>
    <n v="10"/>
    <x v="1"/>
  </r>
  <r>
    <n v="37711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3"/>
    <n v="2023"/>
    <n v="89"/>
    <n v="1"/>
    <n v="26"/>
    <m/>
    <s v="Nov 16 2023  9:25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117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3"/>
    <s v="TERCERA SEMANA"/>
    <n v="11"/>
    <s v="NOVIEMBRE"/>
    <n v="4"/>
    <s v="DAVID GARCIA"/>
    <n v="2023"/>
    <n v="2023"/>
    <n v="89"/>
    <n v="1"/>
    <n v="28"/>
    <m/>
    <s v="Nov 16 2023  9:25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2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351"/>
    <n v="1"/>
    <n v="18"/>
    <m/>
    <s v="Nov 16 2023  9:25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0"/>
    <x v="1"/>
  </r>
  <r>
    <n v="3772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16"/>
    <m/>
    <s v="Nov 16 2023  9:25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0"/>
    <x v="1"/>
  </r>
  <r>
    <n v="3772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14"/>
    <m/>
    <s v="Nov 16 2023  9:25AM"/>
    <x v="51"/>
    <x v="50"/>
    <n v="63"/>
    <s v="SACO  240-250 UNIDADES"/>
    <n v="1"/>
    <s v="PRODUCTOS AGROPECUARIOS"/>
    <n v="2"/>
    <x v="2"/>
    <n v="49.43"/>
    <n v="22.47"/>
    <s v="Cebolla Blanca Sin Tallo Mediana"/>
    <m/>
    <n v="0"/>
    <n v="16"/>
    <n v="11"/>
    <n v="10"/>
    <x v="1"/>
  </r>
  <r>
    <n v="377282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3"/>
    <s v="TERCERA SEMANA"/>
    <n v="11"/>
    <s v="NOVIEMBRE"/>
    <n v="5"/>
    <s v="MARIO LAZO"/>
    <n v="2023"/>
    <n v="2023"/>
    <n v="138"/>
    <n v="1"/>
    <n v="33"/>
    <m/>
    <s v="Nov 16 2023  9:25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0"/>
    <x v="1"/>
  </r>
  <r>
    <n v="37711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3"/>
    <n v="2023"/>
    <n v="60"/>
    <n v="1"/>
    <n v="18"/>
    <m/>
    <s v="Nov 16 2023  9:25AM"/>
    <x v="36"/>
    <x v="36"/>
    <n v="30"/>
    <s v="CIENTO  100 UNIDADES       "/>
    <n v="1"/>
    <s v="PRODUCTOS AGROPECUARIOS"/>
    <n v="2"/>
    <x v="2"/>
    <n v="100"/>
    <n v="45.45"/>
    <s v="Elote Blanco Grande"/>
    <m/>
    <n v="0"/>
    <n v="16"/>
    <n v="11"/>
    <n v="10"/>
    <x v="1"/>
  </r>
  <r>
    <n v="377110"/>
    <n v="561"/>
    <n v="6"/>
    <s v=" SAN SALVADOR"/>
    <n v="14"/>
    <s v="SAN SALVADOR"/>
    <s v="RINA"/>
    <s v="RUIZ"/>
    <s v="RINA RUIZ"/>
    <s v="MERCADO LA TIENDONA LOCAL #144  EDIFICIO 4"/>
    <s v="ELMER VIJIL"/>
    <n v="78561209"/>
    <n v="3"/>
    <s v="TERCERA SEMANA"/>
    <n v="11"/>
    <s v="NOVIEMBRE"/>
    <n v="4"/>
    <s v="DAVID GARCIA"/>
    <n v="2023"/>
    <n v="2023"/>
    <n v="60"/>
    <n v="1"/>
    <n v="45"/>
    <m/>
    <s v="Nov 16 2023  9:25AM"/>
    <x v="38"/>
    <x v="36"/>
    <n v="55"/>
    <s v="RED  300-350 UNIDADES           "/>
    <n v="1"/>
    <s v="PRODUCTOS AGROPECUARIOS"/>
    <n v="2"/>
    <x v="2"/>
    <n v="300"/>
    <n v="136.36000000000001"/>
    <s v="Elote Blanco Grande"/>
    <m/>
    <n v="0"/>
    <n v="16"/>
    <n v="11"/>
    <n v="10"/>
    <x v="1"/>
  </r>
  <r>
    <n v="37728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89"/>
    <n v="1"/>
    <n v="7"/>
    <m/>
    <s v="Nov 16 2023  9:25AM"/>
    <x v="24"/>
    <x v="2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6"/>
    <n v="11"/>
    <n v="10"/>
    <x v="1"/>
  </r>
  <r>
    <n v="37728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89"/>
    <n v="1"/>
    <n v="5"/>
    <m/>
    <s v="Nov 16 2023  9:26AM"/>
    <x v="25"/>
    <x v="25"/>
    <n v="50"/>
    <s v="MANOJO 50 UNIDADES                                                 "/>
    <n v="1"/>
    <s v="PRODUCTOS AGROPECUARIOS"/>
    <n v="2"/>
    <x v="2"/>
    <n v="15.71"/>
    <n v="7.14"/>
    <s v="Cebolla Blanca Con Tallo Mediana"/>
    <m/>
    <n v="0"/>
    <n v="16"/>
    <n v="11"/>
    <n v="10"/>
    <x v="1"/>
  </r>
  <r>
    <n v="37710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3"/>
    <n v="2023"/>
    <n v="89"/>
    <n v="1"/>
    <n v="32"/>
    <m/>
    <s v="Nov 16 2023  9:26AM"/>
    <x v="52"/>
    <x v="51"/>
    <n v="51"/>
    <s v="QUINTAL"/>
    <n v="1"/>
    <s v="PRODUCTOS AGROPECUARIOS"/>
    <n v="2"/>
    <x v="2"/>
    <n v="100"/>
    <n v="45.45"/>
    <s v="Papa Lengua Grande"/>
    <m/>
    <n v="0"/>
    <n v="16"/>
    <n v="11"/>
    <n v="10"/>
    <x v="1"/>
  </r>
  <r>
    <n v="37728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16"/>
    <m/>
    <s v="Nov 16 2023  9:26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0"/>
    <x v="1"/>
  </r>
  <r>
    <n v="37710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3"/>
    <n v="2023"/>
    <n v="89"/>
    <n v="1"/>
    <n v="37"/>
    <m/>
    <s v="Nov 16 2023  9:26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0"/>
    <x v="1"/>
  </r>
  <r>
    <n v="37728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14"/>
    <m/>
    <s v="Nov 16 2023  9:26AM"/>
    <x v="51"/>
    <x v="50"/>
    <n v="63"/>
    <s v="SACO  240-250 UNIDADES"/>
    <n v="1"/>
    <s v="PRODUCTOS AGROPECUARIOS"/>
    <n v="2"/>
    <x v="2"/>
    <n v="49.43"/>
    <n v="22.47"/>
    <s v="Cebolla Blanca Sin Tallo Mediana"/>
    <m/>
    <n v="0"/>
    <n v="16"/>
    <n v="11"/>
    <n v="10"/>
    <x v="1"/>
  </r>
  <r>
    <n v="3775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231"/>
    <n v="1"/>
    <n v="46"/>
    <m/>
    <s v="Nov 16 2023  9:26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8"/>
    <x v="2"/>
  </r>
  <r>
    <n v="377109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3"/>
    <s v="TERCERA SEMANA"/>
    <n v="11"/>
    <s v="NOVIEMBRE"/>
    <n v="4"/>
    <s v="DAVID GARCIA"/>
    <n v="2023"/>
    <n v="2023"/>
    <n v="89"/>
    <n v="1"/>
    <n v="35"/>
    <m/>
    <s v="Nov 16 2023  9:26AM"/>
    <x v="54"/>
    <x v="53"/>
    <n v="51"/>
    <s v="QUINTAL"/>
    <n v="1"/>
    <s v="PRODUCTOS AGROPECUARIOS"/>
    <n v="2"/>
    <x v="2"/>
    <n v="100"/>
    <n v="45.45"/>
    <s v="Papa Soloma Mediana"/>
    <m/>
    <n v="0"/>
    <n v="16"/>
    <n v="11"/>
    <n v="10"/>
    <x v="1"/>
  </r>
  <r>
    <n v="377287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3"/>
    <s v="TERCERA SEMANA"/>
    <n v="11"/>
    <s v="NOVIEMBRE"/>
    <n v="5"/>
    <s v="MARIO LAZO"/>
    <n v="2023"/>
    <n v="2023"/>
    <n v="138"/>
    <n v="1"/>
    <n v="32"/>
    <m/>
    <s v="Nov 16 2023  9:26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0"/>
    <x v="1"/>
  </r>
  <r>
    <n v="3775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96"/>
    <m/>
    <s v="Nov 16 2023  9:26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8"/>
    <x v="2"/>
  </r>
  <r>
    <n v="3775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94"/>
    <m/>
    <s v="Nov 16 2023  9:26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8"/>
    <x v="2"/>
  </r>
  <r>
    <n v="3775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25"/>
    <m/>
    <s v="Nov 16 2023  9:26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10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3"/>
    <n v="2023"/>
    <n v="89"/>
    <n v="1"/>
    <n v="37"/>
    <m/>
    <s v="Nov 16 2023  9:26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0"/>
    <x v="1"/>
  </r>
  <r>
    <n v="3775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23"/>
    <m/>
    <s v="Nov 16 2023  9:26AM"/>
    <x v="3"/>
    <x v="3"/>
    <n v="51"/>
    <s v="QUINTAL"/>
    <n v="1"/>
    <s v="PRODUCTOS AGROPECUARIOS"/>
    <n v="1"/>
    <x v="0"/>
    <n v="100"/>
    <n v="45.45"/>
    <s v="Sorgo"/>
    <m/>
    <n v="0"/>
    <n v="16"/>
    <n v="11"/>
    <n v="8"/>
    <x v="2"/>
  </r>
  <r>
    <n v="377107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3"/>
    <s v="TERCERA SEMANA"/>
    <n v="11"/>
    <s v="NOVIEMBRE"/>
    <n v="4"/>
    <s v="DAVID GARCIA"/>
    <n v="2023"/>
    <n v="2023"/>
    <n v="89"/>
    <n v="1"/>
    <n v="35"/>
    <m/>
    <s v="Nov 16 2023  9:26AM"/>
    <x v="54"/>
    <x v="53"/>
    <n v="51"/>
    <s v="QUINTAL"/>
    <n v="1"/>
    <s v="PRODUCTOS AGROPECUARIOS"/>
    <n v="2"/>
    <x v="2"/>
    <n v="100"/>
    <n v="45.45"/>
    <s v="Papa Soloma Mediana"/>
    <m/>
    <n v="0"/>
    <n v="16"/>
    <n v="11"/>
    <n v="10"/>
    <x v="1"/>
  </r>
  <r>
    <n v="3775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231"/>
    <n v="1"/>
    <n v="30"/>
    <m/>
    <s v="Nov 16 2023  9:26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5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115"/>
    <m/>
    <s v="Nov 16 2023  9:26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8"/>
    <x v="2"/>
  </r>
  <r>
    <n v="3772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3"/>
    <n v="2023"/>
    <n v="95"/>
    <n v="1"/>
    <n v="22"/>
    <m/>
    <s v="Nov 16 2023  9:26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1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3"/>
    <m/>
    <s v="Nov 16 2023  9:26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0"/>
    <x v="1"/>
  </r>
  <r>
    <n v="37728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3"/>
    <s v="TERCERA SEMANA"/>
    <n v="11"/>
    <s v="NOVIEMBRE"/>
    <n v="5"/>
    <s v="MARIO LAZO"/>
    <n v="2023"/>
    <n v="2023"/>
    <n v="95"/>
    <n v="1"/>
    <n v="24"/>
    <m/>
    <s v="Nov 16 2023  9:26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5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60"/>
    <n v="1"/>
    <n v="48"/>
    <m/>
    <s v="Nov 16 2023  9:26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8"/>
    <x v="2"/>
  </r>
  <r>
    <n v="3771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8"/>
    <m/>
    <s v="Nov 16 2023  9:26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0"/>
    <x v="1"/>
  </r>
  <r>
    <n v="3771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4"/>
    <m/>
    <s v="Nov 16 2023  9:27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0"/>
    <x v="1"/>
  </r>
  <r>
    <n v="3771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2"/>
    <m/>
    <s v="Nov 16 2023  9:27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0"/>
    <x v="1"/>
  </r>
  <r>
    <n v="3775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105"/>
    <m/>
    <s v="Nov 16 2023  9:27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8"/>
    <x v="2"/>
  </r>
  <r>
    <n v="377528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3"/>
    <s v="TERCERA SEMANA"/>
    <n v="11"/>
    <s v="NOVIEMBRE"/>
    <n v="6"/>
    <s v="GILBERTO RECINOS"/>
    <n v="2023"/>
    <n v="2023"/>
    <n v="157"/>
    <n v="1"/>
    <n v="205"/>
    <m/>
    <s v="Nov 16 2023  9:27AM"/>
    <x v="8"/>
    <x v="8"/>
    <n v="51"/>
    <s v="QUINTAL"/>
    <n v="1"/>
    <s v="PRODUCTOS AGROPECUARIOS"/>
    <n v="4"/>
    <x v="1"/>
    <n v="100"/>
    <n v="45.45"/>
    <s v="Cacao "/>
    <m/>
    <n v="0"/>
    <n v="16"/>
    <n v="11"/>
    <n v="8"/>
    <x v="2"/>
  </r>
  <r>
    <n v="377102"/>
    <n v="430"/>
    <n v="6"/>
    <s v=" SAN SALVADOR"/>
    <n v="14"/>
    <s v="SAN SALVADOR"/>
    <s v="ORLANDO"/>
    <s v="PINEDA"/>
    <s v="ORLANDO PINEDA"/>
    <s v="SECTOR REPOLLO, RAMPLA #3 ZONA ALTA"/>
    <s v="ORLANDO PINEDA"/>
    <m/>
    <n v="3"/>
    <s v="TERCERA SEMANA"/>
    <n v="11"/>
    <s v="NOVIEMBRE"/>
    <n v="4"/>
    <s v="DAVID GARCIA"/>
    <n v="2023"/>
    <n v="2023"/>
    <n v="89"/>
    <n v="1"/>
    <n v="12"/>
    <m/>
    <s v="Nov 16 2023  9:27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0"/>
    <x v="1"/>
  </r>
  <r>
    <n v="3772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3"/>
    <n v="2023"/>
    <n v="95"/>
    <n v="1"/>
    <n v="22"/>
    <m/>
    <s v="Nov 16 2023  9:27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286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3"/>
    <s v="TERCERA SEMANA"/>
    <n v="11"/>
    <s v="NOVIEMBRE"/>
    <n v="5"/>
    <s v="MARIO LAZO"/>
    <n v="2023"/>
    <n v="2023"/>
    <n v="95"/>
    <n v="1"/>
    <n v="24"/>
    <m/>
    <s v="Nov 16 2023  9:27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231"/>
    <n v="1"/>
    <n v="46"/>
    <m/>
    <s v="Nov 16 2023  9:27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8"/>
    <x v="2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157"/>
    <n v="1"/>
    <n v="95"/>
    <m/>
    <s v="Nov 16 2023  9:27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8"/>
    <x v="2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157"/>
    <n v="1"/>
    <n v="93"/>
    <m/>
    <s v="Nov 16 2023  9:27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8"/>
    <x v="2"/>
  </r>
  <r>
    <n v="37728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3"/>
    <n v="2023"/>
    <n v="95"/>
    <n v="1"/>
    <n v="22"/>
    <m/>
    <s v="Nov 16 2023  9:27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284"/>
    <n v="639"/>
    <n v="6"/>
    <s v=" SAN SALVADOR"/>
    <n v="14"/>
    <s v="SAN SALVADOR"/>
    <s v="OBDULIO"/>
    <s v="BONILLA"/>
    <s v="OBDULIO BONILLA"/>
    <s v="MERCADO LA TIENDONA SECTOR DE TOMATE"/>
    <s v="OBDULIO BONILLA"/>
    <m/>
    <n v="3"/>
    <s v="TERCERA SEMANA"/>
    <n v="11"/>
    <s v="NOVIEMBRE"/>
    <n v="5"/>
    <s v="MARIO LAZO"/>
    <n v="2023"/>
    <n v="2023"/>
    <n v="95"/>
    <n v="1"/>
    <n v="24"/>
    <m/>
    <s v="Nov 16 2023  9:27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60"/>
    <n v="1"/>
    <n v="24"/>
    <m/>
    <s v="Nov 16 2023  9:27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60"/>
    <n v="1"/>
    <n v="22"/>
    <m/>
    <s v="Nov 16 2023  9:27AM"/>
    <x v="3"/>
    <x v="3"/>
    <n v="51"/>
    <s v="QUINTAL"/>
    <n v="1"/>
    <s v="PRODUCTOS AGROPECUARIOS"/>
    <n v="1"/>
    <x v="0"/>
    <n v="100"/>
    <n v="45.45"/>
    <s v="Sorgo"/>
    <m/>
    <n v="0"/>
    <n v="16"/>
    <n v="11"/>
    <n v="8"/>
    <x v="2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231"/>
    <n v="1"/>
    <n v="27.5"/>
    <m/>
    <s v="Nov 16 2023  9:27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10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3"/>
    <n v="2023"/>
    <n v="60"/>
    <n v="1"/>
    <n v="100"/>
    <m/>
    <s v="Nov 16 2023  9:28AM"/>
    <x v="59"/>
    <x v="35"/>
    <n v="36"/>
    <s v="CIENTO 800-1000 LIBRAS"/>
    <n v="1"/>
    <s v="PRODUCTOS AGROPECUARIOS"/>
    <n v="2"/>
    <x v="2"/>
    <n v="900"/>
    <n v="409.09"/>
    <s v="Repollo Verde Grande"/>
    <m/>
    <n v="0"/>
    <n v="16"/>
    <n v="11"/>
    <n v="10"/>
    <x v="1"/>
  </r>
  <r>
    <n v="377101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3"/>
    <s v="TERCERA SEMANA"/>
    <n v="11"/>
    <s v="NOVIEMBRE"/>
    <n v="4"/>
    <s v="DAVID GARCIA"/>
    <n v="2023"/>
    <n v="2023"/>
    <n v="60"/>
    <n v="1"/>
    <n v="60"/>
    <m/>
    <s v="Nov 16 2023  9:28AM"/>
    <x v="60"/>
    <x v="37"/>
    <n v="35"/>
    <s v="CIENTO 600-700 LIBRAS"/>
    <n v="1"/>
    <s v="PRODUCTOS AGROPECUARIOS"/>
    <n v="2"/>
    <x v="2"/>
    <n v="650"/>
    <n v="295.45"/>
    <s v="Repollo Verde Mediano"/>
    <m/>
    <n v="0"/>
    <n v="16"/>
    <n v="11"/>
    <n v="10"/>
    <x v="1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157"/>
    <n v="1"/>
    <n v="100"/>
    <m/>
    <s v="Nov 16 2023  9:28AM"/>
    <x v="61"/>
    <x v="58"/>
    <n v="51"/>
    <s v="QUINTAL"/>
    <n v="1"/>
    <s v="PRODUCTOS AGROPECUARIOS"/>
    <n v="4"/>
    <x v="1"/>
    <n v="100"/>
    <n v="45.45"/>
    <s v="Achiote"/>
    <m/>
    <n v="0"/>
    <n v="16"/>
    <n v="11"/>
    <n v="8"/>
    <x v="2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157"/>
    <n v="1"/>
    <n v="120"/>
    <m/>
    <s v="Nov 16 2023  9:28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8"/>
    <x v="2"/>
  </r>
  <r>
    <n v="37728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3"/>
    <n v="2023"/>
    <n v="95"/>
    <n v="1"/>
    <n v="22"/>
    <m/>
    <s v="Nov 16 2023  9:28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283"/>
    <n v="638"/>
    <n v="6"/>
    <s v=" SAN SALVADOR"/>
    <n v="14"/>
    <s v="SAN SALVADOR"/>
    <s v="REY"/>
    <s v="GARCIA"/>
    <s v="REY GARCIA"/>
    <s v="MERCADO LA TIENDONA SECTOR DE TOMATE"/>
    <s v="REY GARCIA"/>
    <m/>
    <n v="3"/>
    <s v="TERCERA SEMANA"/>
    <n v="11"/>
    <s v="NOVIEMBRE"/>
    <n v="5"/>
    <s v="MARIO LAZO"/>
    <n v="2023"/>
    <n v="2023"/>
    <n v="95"/>
    <n v="1"/>
    <n v="24"/>
    <m/>
    <s v="Nov 16 2023  9:28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157"/>
    <n v="1"/>
    <n v="205"/>
    <m/>
    <s v="Nov 16 2023  9:28AM"/>
    <x v="8"/>
    <x v="8"/>
    <n v="51"/>
    <s v="QUINTAL"/>
    <n v="1"/>
    <s v="PRODUCTOS AGROPECUARIOS"/>
    <n v="4"/>
    <x v="1"/>
    <n v="100"/>
    <n v="45.45"/>
    <s v="Cacao "/>
    <m/>
    <n v="0"/>
    <n v="16"/>
    <n v="11"/>
    <n v="8"/>
    <x v="2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157"/>
    <n v="1"/>
    <n v="105"/>
    <m/>
    <s v="Nov 16 2023  9:28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8"/>
    <x v="2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157"/>
    <n v="1"/>
    <n v="50"/>
    <m/>
    <s v="Nov 16 2023  9:28AM"/>
    <x v="62"/>
    <x v="59"/>
    <n v="51"/>
    <s v="QUINTAL"/>
    <n v="1"/>
    <s v="PRODUCTOS AGROPECUARIOS"/>
    <n v="4"/>
    <x v="1"/>
    <n v="100"/>
    <n v="45.45"/>
    <s v="Soya"/>
    <m/>
    <n v="0"/>
    <n v="16"/>
    <n v="11"/>
    <n v="8"/>
    <x v="2"/>
  </r>
  <r>
    <n v="37710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89"/>
    <n v="1"/>
    <n v="37"/>
    <m/>
    <s v="Nov 16 2023  9:28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0"/>
    <x v="1"/>
  </r>
  <r>
    <n v="377527"/>
    <n v="687"/>
    <n v="6"/>
    <s v=" SAN SALVADOR"/>
    <n v="14"/>
    <s v="SAN SALVADOR"/>
    <s v="GIL"/>
    <s v="NAJARRO"/>
    <s v="GIL NAJARRO"/>
    <s v="CALLE GERARDO BARRIOS Y 13 AVENIDA NORTE"/>
    <s v="GIL NAJARRO"/>
    <m/>
    <n v="3"/>
    <s v="TERCERA SEMANA"/>
    <n v="11"/>
    <s v="NOVIEMBRE"/>
    <n v="6"/>
    <s v="GILBERTO RECINOS"/>
    <n v="2023"/>
    <n v="2023"/>
    <n v="157"/>
    <n v="1"/>
    <n v="40"/>
    <m/>
    <s v="Nov 16 2023  9:28AM"/>
    <x v="63"/>
    <x v="60"/>
    <n v="51"/>
    <s v="QUINTAL"/>
    <n v="1"/>
    <s v="PRODUCTOS AGROPECUARIOS"/>
    <n v="4"/>
    <x v="1"/>
    <n v="100"/>
    <n v="45.45"/>
    <s v="Trigo"/>
    <m/>
    <n v="0"/>
    <n v="16"/>
    <n v="11"/>
    <n v="8"/>
    <x v="2"/>
  </r>
  <r>
    <n v="37710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89"/>
    <n v="1"/>
    <n v="35"/>
    <m/>
    <s v="Nov 16 2023  9:28AM"/>
    <x v="54"/>
    <x v="53"/>
    <n v="51"/>
    <s v="QUINTAL"/>
    <n v="1"/>
    <s v="PRODUCTOS AGROPECUARIOS"/>
    <n v="2"/>
    <x v="2"/>
    <n v="100"/>
    <n v="45.45"/>
    <s v="Papa Soloma Mediana"/>
    <m/>
    <n v="0"/>
    <n v="16"/>
    <n v="11"/>
    <n v="10"/>
    <x v="1"/>
  </r>
  <r>
    <n v="3772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89"/>
    <n v="1"/>
    <n v="40"/>
    <m/>
    <s v="Nov 16 2023  9:28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10"/>
    <x v="1"/>
  </r>
  <r>
    <n v="37710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15"/>
    <m/>
    <s v="Nov 16 2023  9:28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0"/>
    <x v="1"/>
  </r>
  <r>
    <n v="37710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13"/>
    <m/>
    <s v="Nov 16 2023  9:28AM"/>
    <x v="51"/>
    <x v="50"/>
    <n v="63"/>
    <s v="SACO  240-250 UNIDADES"/>
    <n v="1"/>
    <s v="PRODUCTOS AGROPECUARIOS"/>
    <n v="2"/>
    <x v="2"/>
    <n v="49.43"/>
    <n v="22.47"/>
    <s v="Cebolla Blanca Sin Tallo Mediana"/>
    <m/>
    <n v="0"/>
    <n v="16"/>
    <n v="11"/>
    <n v="10"/>
    <x v="1"/>
  </r>
  <r>
    <n v="377100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3"/>
    <s v="TERCERA SEMANA"/>
    <n v="11"/>
    <s v="NOVIEMBRE"/>
    <n v="4"/>
    <s v="DAVID GARCIA"/>
    <n v="2023"/>
    <n v="2023"/>
    <n v="138"/>
    <n v="1"/>
    <n v="33"/>
    <m/>
    <s v="Nov 16 2023  9:28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0"/>
    <x v="1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231"/>
    <n v="1"/>
    <n v="46"/>
    <n v="0.5"/>
    <s v="Nov 16 2023  9:28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8"/>
    <x v="2"/>
  </r>
  <r>
    <n v="3772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60"/>
    <n v="1"/>
    <n v="22"/>
    <m/>
    <s v="Nov 16 2023  9:29AM"/>
    <x v="48"/>
    <x v="47"/>
    <n v="70"/>
    <s v="SACO 170-190 UNIDADES"/>
    <n v="1"/>
    <s v="PRODUCTOS AGROPECUARIOS"/>
    <n v="2"/>
    <x v="2"/>
    <n v="36.4"/>
    <n v="16.55"/>
    <s v="Chile  Verde Mediano"/>
    <m/>
    <n v="0"/>
    <n v="16"/>
    <n v="11"/>
    <n v="10"/>
    <x v="1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95"/>
    <n v="1.2"/>
    <s v="Nov 16 2023  9:29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8"/>
    <x v="2"/>
  </r>
  <r>
    <n v="377281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3"/>
    <s v="TERCERA SEMANA"/>
    <n v="11"/>
    <s v="NOVIEMBRE"/>
    <n v="5"/>
    <s v="MARIO LAZO"/>
    <n v="2023"/>
    <n v="2023"/>
    <n v="60"/>
    <n v="1"/>
    <n v="24"/>
    <m/>
    <s v="Nov 16 2023  9:29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0"/>
    <x v="1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93"/>
    <n v="1.1499999999999999"/>
    <s v="Nov 16 2023  9:29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8"/>
    <x v="2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23"/>
    <n v="0.35"/>
    <s v="Nov 16 2023  9:29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20"/>
    <n v="0.4"/>
    <s v="Nov 16 2023  9:29AM"/>
    <x v="3"/>
    <x v="3"/>
    <n v="51"/>
    <s v="QUINTAL"/>
    <n v="1"/>
    <s v="PRODUCTOS AGROPECUARIOS"/>
    <n v="1"/>
    <x v="0"/>
    <n v="100"/>
    <n v="45.45"/>
    <s v="Sorgo"/>
    <m/>
    <n v="0"/>
    <n v="16"/>
    <n v="11"/>
    <n v="8"/>
    <x v="2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50"/>
    <m/>
    <s v="Nov 16 2023  9:29AM"/>
    <x v="19"/>
    <x v="19"/>
    <n v="59"/>
    <s v="RED 25 MANOJOS                                           "/>
    <n v="1"/>
    <s v="PRODUCTOS AGROPECUARIOS"/>
    <n v="2"/>
    <x v="2"/>
    <n v="135.94"/>
    <n v="61.79"/>
    <s v="Apio  Mediano"/>
    <m/>
    <n v="0"/>
    <n v="16"/>
    <n v="11"/>
    <n v="10"/>
    <x v="1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3"/>
    <m/>
    <s v="Nov 16 2023  9:29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0"/>
    <x v="1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8"/>
    <m/>
    <s v="Nov 16 2023  9:29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0"/>
    <x v="1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231"/>
    <n v="1"/>
    <n v="27.5"/>
    <n v="0.35"/>
    <s v="Nov 16 2023  9:29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278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3"/>
    <s v="TERCERA SEMANA"/>
    <n v="11"/>
    <s v="NOVIEMBRE"/>
    <n v="5"/>
    <s v="MARIO LAZO"/>
    <n v="2023"/>
    <n v="2023"/>
    <n v="60"/>
    <n v="1"/>
    <n v="60"/>
    <m/>
    <s v="Nov 16 2023  9:29AM"/>
    <x v="43"/>
    <x v="42"/>
    <n v="41"/>
    <s v="JABA 30-40 LIBRAS"/>
    <n v="1"/>
    <s v="PRODUCTOS AGROPECUARIOS"/>
    <n v="2"/>
    <x v="2"/>
    <n v="35"/>
    <n v="15.91"/>
    <s v="Loroco"/>
    <m/>
    <n v="0"/>
    <n v="16"/>
    <n v="11"/>
    <n v="10"/>
    <x v="1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4"/>
    <m/>
    <s v="Nov 16 2023  9:29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0"/>
    <x v="1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2"/>
    <m/>
    <s v="Nov 16 2023  9:29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0"/>
    <x v="1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2"/>
    <m/>
    <s v="Nov 16 2023  9:29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0"/>
    <x v="1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37"/>
    <m/>
    <s v="Nov 16 2023  9:29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0"/>
    <x v="1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120"/>
    <n v="1.25"/>
    <s v="Nov 16 2023  9:29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8"/>
    <x v="2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35"/>
    <m/>
    <s v="Nov 16 2023  9:29AM"/>
    <x v="54"/>
    <x v="53"/>
    <n v="51"/>
    <s v="QUINTAL"/>
    <n v="1"/>
    <s v="PRODUCTOS AGROPECUARIOS"/>
    <n v="2"/>
    <x v="2"/>
    <n v="100"/>
    <n v="45.45"/>
    <s v="Papa Soloma Mediana"/>
    <m/>
    <n v="0"/>
    <n v="16"/>
    <n v="11"/>
    <n v="10"/>
    <x v="1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32"/>
    <m/>
    <s v="Nov 16 2023  9:30AM"/>
    <x v="52"/>
    <x v="51"/>
    <n v="51"/>
    <s v="QUINTAL"/>
    <n v="1"/>
    <s v="PRODUCTOS AGROPECUARIOS"/>
    <n v="2"/>
    <x v="2"/>
    <n v="100"/>
    <n v="45.45"/>
    <s v="Papa Lengua Grande"/>
    <m/>
    <n v="0"/>
    <n v="16"/>
    <n v="11"/>
    <n v="10"/>
    <x v="1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9"/>
    <m/>
    <s v="Nov 16 2023  9:30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0"/>
    <x v="1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48"/>
    <n v="0.55000000000000004"/>
    <s v="Nov 16 2023  9:30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8"/>
    <x v="2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25"/>
    <m/>
    <s v="Nov 16 2023  9:30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10"/>
    <x v="1"/>
  </r>
  <r>
    <n v="37709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3"/>
    <s v="TERCERA SEMANA"/>
    <n v="11"/>
    <s v="NOVIEMBRE"/>
    <n v="4"/>
    <s v="DAVID GARCIA"/>
    <n v="2023"/>
    <n v="2023"/>
    <n v="89"/>
    <n v="1"/>
    <n v="10"/>
    <m/>
    <s v="Nov 16 2023  9:30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0"/>
    <x v="1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105"/>
    <n v="1.1499999999999999"/>
    <s v="Nov 16 2023  9:30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8"/>
    <x v="2"/>
  </r>
  <r>
    <n v="3772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3"/>
    <n v="2023"/>
    <n v="60"/>
    <n v="1"/>
    <n v="100"/>
    <m/>
    <s v="Nov 16 2023  9:30AM"/>
    <x v="59"/>
    <x v="35"/>
    <n v="36"/>
    <s v="CIENTO 800-1000 LIBRAS"/>
    <n v="1"/>
    <s v="PRODUCTOS AGROPECUARIOS"/>
    <n v="2"/>
    <x v="2"/>
    <n v="900"/>
    <n v="409.09"/>
    <s v="Repollo Verde Grande"/>
    <m/>
    <n v="0"/>
    <n v="16"/>
    <n v="11"/>
    <n v="10"/>
    <x v="1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157"/>
    <n v="1"/>
    <n v="205"/>
    <n v="2.2000000000000002"/>
    <s v="Nov 16 2023  9:30AM"/>
    <x v="8"/>
    <x v="8"/>
    <n v="51"/>
    <s v="QUINTAL"/>
    <n v="1"/>
    <s v="PRODUCTOS AGROPECUARIOS"/>
    <n v="4"/>
    <x v="1"/>
    <n v="100"/>
    <n v="45.45"/>
    <s v="Cacao "/>
    <m/>
    <n v="0"/>
    <n v="16"/>
    <n v="11"/>
    <n v="8"/>
    <x v="2"/>
  </r>
  <r>
    <n v="377264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3"/>
    <s v="TERCERA SEMANA"/>
    <n v="11"/>
    <s v="NOVIEMBRE"/>
    <n v="5"/>
    <s v="MARIO LAZO"/>
    <n v="2023"/>
    <n v="2023"/>
    <n v="60"/>
    <n v="1"/>
    <n v="60"/>
    <m/>
    <s v="Nov 16 2023  9:30AM"/>
    <x v="60"/>
    <x v="37"/>
    <n v="35"/>
    <s v="CIENTO 600-700 LIBRAS"/>
    <n v="1"/>
    <s v="PRODUCTOS AGROPECUARIOS"/>
    <n v="2"/>
    <x v="2"/>
    <n v="650"/>
    <n v="295.45"/>
    <s v="Repollo Verde Mediano"/>
    <m/>
    <n v="0"/>
    <n v="16"/>
    <n v="11"/>
    <n v="10"/>
    <x v="1"/>
  </r>
  <r>
    <n v="377526"/>
    <n v="686"/>
    <n v="6"/>
    <s v=" SAN SALVADOR"/>
    <n v="14"/>
    <s v="SAN SALVADOR"/>
    <s v="NELSON"/>
    <s v="REYES"/>
    <s v="NELSON REYES"/>
    <s v="CALLE GERARDO BARRIOS LOCAL 710"/>
    <s v="NELSON REYES"/>
    <n v="74687510"/>
    <n v="3"/>
    <s v="TERCERA SEMANA"/>
    <n v="11"/>
    <s v="NOVIEMBRE"/>
    <n v="6"/>
    <s v="GILBERTO RECINOS"/>
    <n v="2023"/>
    <n v="2023"/>
    <n v="60"/>
    <n v="1"/>
    <n v="14"/>
    <n v="0.2"/>
    <s v="Nov 16 2023  9:30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8"/>
    <x v="2"/>
  </r>
  <r>
    <n v="3770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3"/>
    <n v="2023"/>
    <n v="138"/>
    <n v="1"/>
    <n v="13"/>
    <m/>
    <s v="Nov 16 2023  9:30AM"/>
    <x v="51"/>
    <x v="50"/>
    <n v="63"/>
    <s v="SACO  240-250 UNIDADES"/>
    <n v="1"/>
    <s v="PRODUCTOS AGROPECUARIOS"/>
    <n v="2"/>
    <x v="2"/>
    <n v="49.43"/>
    <n v="22.47"/>
    <s v="Cebolla Blanca Sin Tallo Mediana"/>
    <m/>
    <n v="0"/>
    <n v="16"/>
    <n v="11"/>
    <n v="10"/>
    <x v="1"/>
  </r>
  <r>
    <n v="3770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3"/>
    <n v="2023"/>
    <n v="138"/>
    <n v="1"/>
    <n v="15"/>
    <m/>
    <s v="Nov 16 2023  9:30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0"/>
    <x v="1"/>
  </r>
  <r>
    <n v="377095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3"/>
    <s v="TERCERA SEMANA"/>
    <n v="11"/>
    <s v="NOVIEMBRE"/>
    <n v="4"/>
    <s v="DAVID GARCIA"/>
    <n v="2023"/>
    <n v="2023"/>
    <n v="138"/>
    <n v="1"/>
    <n v="33"/>
    <m/>
    <s v="Nov 16 2023  9:30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0"/>
    <x v="1"/>
  </r>
  <r>
    <n v="3772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3"/>
    <n v="2023"/>
    <n v="89"/>
    <n v="1"/>
    <n v="50"/>
    <m/>
    <s v="Nov 16 2023  9:30AM"/>
    <x v="19"/>
    <x v="19"/>
    <n v="59"/>
    <s v="RED 25 MANOJOS                                           "/>
    <n v="1"/>
    <s v="PRODUCTOS AGROPECUARIOS"/>
    <n v="2"/>
    <x v="2"/>
    <n v="135.94"/>
    <n v="61.79"/>
    <s v="Apio  Mediano"/>
    <m/>
    <n v="0"/>
    <n v="16"/>
    <n v="11"/>
    <n v="10"/>
    <x v="1"/>
  </r>
  <r>
    <n v="3775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231"/>
    <n v="1"/>
    <n v="46"/>
    <n v="0.5"/>
    <s v="Nov 16 2023  9:30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8"/>
    <x v="2"/>
  </r>
  <r>
    <n v="37709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3"/>
    <n v="2023"/>
    <n v="89"/>
    <n v="1"/>
    <n v="37"/>
    <m/>
    <s v="Nov 16 2023  9:30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0"/>
    <x v="1"/>
  </r>
  <r>
    <n v="377262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3"/>
    <s v="TERCERA SEMANA"/>
    <n v="11"/>
    <s v="NOVIEMBRE"/>
    <n v="5"/>
    <s v="MARIO LAZO"/>
    <n v="2023"/>
    <n v="2023"/>
    <n v="89"/>
    <n v="1"/>
    <n v="14"/>
    <m/>
    <s v="Nov 16 2023  9:30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0"/>
    <x v="1"/>
  </r>
  <r>
    <n v="377092"/>
    <n v="172"/>
    <n v="6"/>
    <s v=" SAN SALVADOR"/>
    <n v="14"/>
    <s v="SAN SALVADOR"/>
    <s v="RAMON KING"/>
    <m/>
    <s v="RAMON KING"/>
    <s v="MERCADO LA TIENDONA  SECTOR PARQUEO # 296 - 0"/>
    <s v="RAMON KING"/>
    <m/>
    <n v="3"/>
    <s v="TERCERA SEMANA"/>
    <n v="11"/>
    <s v="NOVIEMBRE"/>
    <n v="4"/>
    <s v="DAVID GARCIA"/>
    <n v="2023"/>
    <n v="2023"/>
    <n v="89"/>
    <n v="1"/>
    <n v="35"/>
    <m/>
    <s v="Nov 16 2023  9:30AM"/>
    <x v="54"/>
    <x v="53"/>
    <n v="51"/>
    <s v="QUINTAL"/>
    <n v="1"/>
    <s v="PRODUCTOS AGROPECUARIOS"/>
    <n v="2"/>
    <x v="2"/>
    <n v="100"/>
    <n v="45.45"/>
    <s v="Papa Soloma Mediana"/>
    <m/>
    <n v="0"/>
    <n v="16"/>
    <n v="11"/>
    <n v="10"/>
    <x v="1"/>
  </r>
  <r>
    <n v="3775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08"/>
    <n v="1.2"/>
    <s v="Nov 16 2023  9:31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8"/>
    <x v="2"/>
  </r>
  <r>
    <n v="3775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05"/>
    <n v="1.1499999999999999"/>
    <s v="Nov 16 2023  9:31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8"/>
    <x v="2"/>
  </r>
  <r>
    <n v="3770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50"/>
    <m/>
    <s v="Nov 16 2023  9:31AM"/>
    <x v="30"/>
    <x v="30"/>
    <n v="34"/>
    <s v="CIENTO 50-60 LB"/>
    <n v="1"/>
    <s v="PRODUCTOS AGROPECUARIOS"/>
    <n v="2"/>
    <x v="2"/>
    <n v="55"/>
    <n v="25"/>
    <s v="Ayote Tierno Grande"/>
    <m/>
    <n v="0"/>
    <n v="16"/>
    <n v="11"/>
    <n v="10"/>
    <x v="1"/>
  </r>
  <r>
    <n v="3770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2"/>
    <m/>
    <s v="Nov 16 2023  9:31AM"/>
    <x v="48"/>
    <x v="47"/>
    <n v="70"/>
    <s v="SACO 170-190 UNIDADES"/>
    <n v="1"/>
    <s v="PRODUCTOS AGROPECUARIOS"/>
    <n v="2"/>
    <x v="2"/>
    <n v="36.4"/>
    <n v="16.55"/>
    <s v="Chile  Verde Mediano"/>
    <m/>
    <n v="0"/>
    <n v="16"/>
    <n v="11"/>
    <n v="10"/>
    <x v="1"/>
  </r>
  <r>
    <n v="3775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24"/>
    <n v="0.35"/>
    <s v="Nov 16 2023  9:31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2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3"/>
    <n v="2023"/>
    <n v="95"/>
    <n v="1"/>
    <n v="22"/>
    <m/>
    <s v="Nov 16 2023  9:31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0"/>
    <x v="1"/>
  </r>
  <r>
    <n v="3770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4"/>
    <m/>
    <s v="Nov 16 2023  9:31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0"/>
    <x v="1"/>
  </r>
  <r>
    <n v="377260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3"/>
    <s v="TERCERA SEMANA"/>
    <n v="11"/>
    <s v="NOVIEMBRE"/>
    <n v="5"/>
    <s v="MARIO LAZO"/>
    <n v="2023"/>
    <n v="2023"/>
    <n v="95"/>
    <n v="1"/>
    <n v="24"/>
    <m/>
    <s v="Nov 16 2023  9:31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0"/>
    <x v="1"/>
  </r>
  <r>
    <n v="3775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21"/>
    <n v="0.4"/>
    <s v="Nov 16 2023  9:31AM"/>
    <x v="3"/>
    <x v="3"/>
    <n v="51"/>
    <s v="QUINTAL"/>
    <n v="1"/>
    <s v="PRODUCTOS AGROPECUARIOS"/>
    <n v="1"/>
    <x v="0"/>
    <n v="100"/>
    <n v="45.45"/>
    <s v="Sorgo"/>
    <m/>
    <n v="0"/>
    <n v="16"/>
    <n v="11"/>
    <n v="8"/>
    <x v="2"/>
  </r>
  <r>
    <n v="3770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10"/>
    <m/>
    <s v="Nov 16 2023  9:31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10"/>
    <x v="1"/>
  </r>
  <r>
    <n v="3770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8"/>
    <m/>
    <s v="Nov 16 2023  9:31AM"/>
    <x v="42"/>
    <x v="41"/>
    <n v="9"/>
    <s v="BOLSA  50 UNIDADES                                           "/>
    <n v="1"/>
    <s v="PRODUCTOS AGROPECUARIOS"/>
    <n v="2"/>
    <x v="2"/>
    <n v="28.22"/>
    <n v="12.83"/>
    <s v="Güisquil Verde Mediano"/>
    <m/>
    <n v="0"/>
    <n v="16"/>
    <n v="11"/>
    <n v="10"/>
    <x v="1"/>
  </r>
  <r>
    <n v="3775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231"/>
    <n v="1"/>
    <n v="30"/>
    <n v="0.35"/>
    <s v="Nov 16 2023  9:31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0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4"/>
    <m/>
    <s v="Nov 16 2023  9:31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10"/>
    <x v="1"/>
  </r>
  <r>
    <n v="3770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2"/>
    <m/>
    <s v="Nov 16 2023  9:31AM"/>
    <x v="45"/>
    <x v="44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6"/>
    <n v="11"/>
    <n v="10"/>
    <x v="1"/>
  </r>
  <r>
    <n v="3770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4"/>
    <m/>
    <s v="Nov 16 2023  9:31AM"/>
    <x v="46"/>
    <x v="45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6"/>
    <n v="11"/>
    <n v="10"/>
    <x v="1"/>
  </r>
  <r>
    <n v="377089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3"/>
    <s v="TERCERA SEMANA"/>
    <n v="11"/>
    <s v="NOVIEMBRE"/>
    <n v="4"/>
    <s v="DAVID GARCIA"/>
    <n v="2023"/>
    <n v="2023"/>
    <n v="60"/>
    <n v="1"/>
    <n v="20"/>
    <m/>
    <s v="Nov 16 2023  9:31AM"/>
    <x v="47"/>
    <x v="46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6"/>
    <n v="11"/>
    <n v="10"/>
    <x v="1"/>
  </r>
  <r>
    <n v="3775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48"/>
    <n v="0.55000000000000004"/>
    <s v="Nov 16 2023  9:31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8"/>
    <x v="2"/>
  </r>
  <r>
    <n v="3775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157"/>
    <n v="1"/>
    <n v="105"/>
    <n v="1.1499999999999999"/>
    <s v="Nov 16 2023  9:31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8"/>
    <x v="2"/>
  </r>
  <r>
    <n v="3775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157"/>
    <n v="1"/>
    <n v="202"/>
    <n v="2.2000000000000002"/>
    <s v="Nov 16 2023  9:32AM"/>
    <x v="8"/>
    <x v="8"/>
    <n v="51"/>
    <s v="QUINTAL"/>
    <n v="1"/>
    <s v="PRODUCTOS AGROPECUARIOS"/>
    <n v="4"/>
    <x v="1"/>
    <n v="100"/>
    <n v="45.45"/>
    <s v="Cacao "/>
    <m/>
    <n v="0"/>
    <n v="16"/>
    <n v="11"/>
    <n v="8"/>
    <x v="2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0"/>
    <m/>
    <s v="Nov 16 2023  9:32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0"/>
    <x v="1"/>
  </r>
  <r>
    <n v="377524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3"/>
    <s v="TERCERA SEMANA"/>
    <n v="11"/>
    <s v="NOVIEMBRE"/>
    <n v="6"/>
    <s v="GILBERTO RECINOS"/>
    <n v="2023"/>
    <n v="2023"/>
    <n v="60"/>
    <n v="1"/>
    <n v="14"/>
    <n v="0.2"/>
    <s v="Nov 16 2023  9:32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8"/>
    <x v="2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8"/>
    <m/>
    <s v="Nov 16 2023  9:32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10"/>
    <x v="1"/>
  </r>
  <r>
    <n v="37711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3"/>
    <n v="2023"/>
    <n v="60"/>
    <n v="1"/>
    <n v="6"/>
    <m/>
    <s v="Nov 16 2023  9:32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75"/>
    <m/>
    <s v="Nov 16 2023  9:32AM"/>
    <x v="68"/>
    <x v="64"/>
    <n v="42"/>
    <s v="JABA 35-38 LIBRAS"/>
    <n v="1"/>
    <s v="PRODUCTOS AGROPECUARIOS"/>
    <n v="3"/>
    <x v="3"/>
    <n v="36.5"/>
    <n v="16.59"/>
    <s v="Fresa Grande"/>
    <m/>
    <n v="0"/>
    <n v="16"/>
    <n v="11"/>
    <n v="10"/>
    <x v="1"/>
  </r>
  <r>
    <n v="377119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3"/>
    <s v="TERCERA SEMANA"/>
    <n v="11"/>
    <s v="NOVIEMBRE"/>
    <n v="4"/>
    <s v="DAVID GARCIA"/>
    <n v="2023"/>
    <n v="2023"/>
    <n v="60"/>
    <n v="1"/>
    <n v="4"/>
    <m/>
    <s v="Nov 16 2023  9:32AM"/>
    <x v="69"/>
    <x v="65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6"/>
    <m/>
    <s v="Nov 16 2023  9:32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3"/>
    <m/>
    <s v="Nov 16 2023  9:32AM"/>
    <x v="71"/>
    <x v="67"/>
    <n v="39"/>
    <s v="JABA  13-15 UNIDADES"/>
    <n v="1"/>
    <s v="PRODUCTOS AGROPECUARIOS"/>
    <n v="3"/>
    <x v="3"/>
    <n v="35.19"/>
    <n v="16"/>
    <s v="Papaya Tainung Mediana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160"/>
    <m/>
    <s v="Nov 16 2023  9:32AM"/>
    <x v="72"/>
    <x v="68"/>
    <n v="52"/>
    <s v="QUINTAL "/>
    <n v="1"/>
    <s v="PRODUCTOS AGROPECUARIOS"/>
    <n v="3"/>
    <x v="3"/>
    <n v="100"/>
    <n v="45.45"/>
    <s v="Tamarindo sin Cáscara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89"/>
    <n v="1"/>
    <n v="25"/>
    <m/>
    <s v="Nov 16 2023  9:32AM"/>
    <x v="73"/>
    <x v="69"/>
    <n v="56"/>
    <s v="RED  45-50 UNIDADES                                  "/>
    <n v="1"/>
    <s v="PRODUCTOS AGROPECUARIOS"/>
    <n v="3"/>
    <x v="3"/>
    <n v="59"/>
    <n v="26.82"/>
    <s v="Zapote"/>
    <m/>
    <n v="0"/>
    <n v="16"/>
    <n v="11"/>
    <n v="10"/>
    <x v="1"/>
  </r>
  <r>
    <n v="3771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60"/>
    <n v="1"/>
    <n v="10"/>
    <m/>
    <s v="Nov 16 2023  9:32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0"/>
    <x v="1"/>
  </r>
  <r>
    <n v="3771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60"/>
    <n v="1"/>
    <n v="7"/>
    <m/>
    <s v="Nov 16 2023  9:32AM"/>
    <x v="75"/>
    <x v="7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60"/>
    <m/>
    <s v="Nov 16 2023  9:32A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6"/>
    <n v="11"/>
    <n v="10"/>
    <x v="1"/>
  </r>
  <r>
    <n v="3771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1"/>
    <m/>
    <s v="Nov 16 2023  9:32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11"/>
    <m/>
    <s v="Nov 16 2023  9:32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0"/>
    <x v="1"/>
  </r>
  <r>
    <n v="3771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6"/>
    <m/>
    <s v="Nov 16 2023  9:32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8"/>
    <m/>
    <s v="Nov 16 2023  9:32AM"/>
    <x v="75"/>
    <x v="7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6"/>
    <n v="11"/>
    <n v="10"/>
    <x v="1"/>
  </r>
  <r>
    <n v="377115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3"/>
    <s v="TERCERA SEMANA"/>
    <n v="11"/>
    <s v="NOVIEMBRE"/>
    <n v="4"/>
    <s v="DAVID GARCIA"/>
    <n v="2023"/>
    <n v="2023"/>
    <n v="89"/>
    <n v="1"/>
    <n v="14"/>
    <m/>
    <s v="Nov 16 2023  9:32AM"/>
    <x v="71"/>
    <x v="67"/>
    <n v="39"/>
    <s v="JABA  13-15 UNIDADES"/>
    <n v="1"/>
    <s v="PRODUCTOS AGROPECUARIOS"/>
    <n v="3"/>
    <x v="3"/>
    <n v="35.19"/>
    <n v="16"/>
    <s v="Papaya Tainung Mediana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5"/>
    <m/>
    <s v="Nov 16 2023  9:32AM"/>
    <x v="77"/>
    <x v="73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6"/>
    <m/>
    <s v="Nov 16 2023  9:32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4"/>
    <m/>
    <s v="Nov 16 2023  9:33AM"/>
    <x v="69"/>
    <x v="65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12"/>
    <m/>
    <s v="Nov 16 2023  9:33AM"/>
    <x v="78"/>
    <x v="74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6"/>
    <n v="11"/>
    <n v="10"/>
    <x v="1"/>
  </r>
  <r>
    <n v="37711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2"/>
    <m/>
    <s v="Nov 16 2023  9:33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25"/>
    <m/>
    <s v="Nov 16 2023  9:33AM"/>
    <x v="80"/>
    <x v="76"/>
    <n v="33"/>
    <s v="CIENTO 40-50 LIBRAS"/>
    <n v="1"/>
    <s v="PRODUCTOS AGROPECUARIOS"/>
    <n v="3"/>
    <x v="3"/>
    <n v="45"/>
    <n v="20.45"/>
    <s v="Mango Verde Grande"/>
    <m/>
    <n v="1"/>
    <n v="16"/>
    <n v="11"/>
    <n v="10"/>
    <x v="1"/>
  </r>
  <r>
    <n v="37711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8"/>
    <m/>
    <s v="Nov 16 2023  9:33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8"/>
    <m/>
    <s v="Nov 16 2023  9:33AM"/>
    <x v="82"/>
    <x v="7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16"/>
    <n v="11"/>
    <n v="10"/>
    <x v="1"/>
  </r>
  <r>
    <n v="37711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6"/>
    <m/>
    <s v="Nov 16 2023  9:33AM"/>
    <x v="83"/>
    <x v="7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6"/>
    <n v="11"/>
    <n v="10"/>
    <x v="1"/>
  </r>
  <r>
    <n v="377114"/>
    <n v="569"/>
    <n v="6"/>
    <s v=" SAN SALVADOR"/>
    <n v="14"/>
    <s v="SAN SALVADOR"/>
    <s v="SANDOR"/>
    <s v="PADILLA"/>
    <s v="SANDOR  PADILLA"/>
    <s v="MERCADO  LA TIENDONA SECTOR DE  NARANJAS"/>
    <s v="SANDOR PADILLA"/>
    <m/>
    <n v="3"/>
    <s v="TERCERA SEMANA"/>
    <n v="11"/>
    <s v="NOVIEMBRE"/>
    <n v="4"/>
    <s v="DAVID GARCIA"/>
    <n v="2023"/>
    <n v="2023"/>
    <n v="95"/>
    <n v="1"/>
    <n v="18"/>
    <m/>
    <s v="Nov 16 2023  9:33AM"/>
    <x v="84"/>
    <x v="80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60"/>
    <n v="1"/>
    <n v="20"/>
    <m/>
    <s v="Nov 16 2023  9:33AM"/>
    <x v="85"/>
    <x v="81"/>
    <n v="32"/>
    <s v="CIENTO 25-30 LIBRAS"/>
    <n v="1"/>
    <s v="PRODUCTOS AGROPECUARIOS"/>
    <n v="3"/>
    <x v="3"/>
    <n v="27.5"/>
    <n v="12.5"/>
    <s v="Mango Verde Mediano"/>
    <m/>
    <n v="1"/>
    <n v="16"/>
    <n v="11"/>
    <n v="10"/>
    <x v="1"/>
  </r>
  <r>
    <n v="37752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231"/>
    <n v="1"/>
    <n v="46"/>
    <n v="0.5"/>
    <s v="Nov 16 2023  9:33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8"/>
    <x v="2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38"/>
    <n v="1"/>
    <n v="24"/>
    <m/>
    <s v="Nov 16 2023  9:33AM"/>
    <x v="86"/>
    <x v="82"/>
    <n v="23"/>
    <s v="CAJA 10 KG 50- 60 UNIDADES"/>
    <n v="1"/>
    <s v="PRODUCTOS AGROPECUARIOS"/>
    <n v="3"/>
    <x v="3"/>
    <n v="22"/>
    <n v="10"/>
    <s v="Aguacate Hass Grande"/>
    <m/>
    <n v="0"/>
    <n v="16"/>
    <n v="11"/>
    <n v="10"/>
    <x v="1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38"/>
    <n v="1"/>
    <n v="20"/>
    <m/>
    <s v="Nov 16 2023  9:33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0"/>
    <x v="1"/>
  </r>
  <r>
    <n v="37752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110"/>
    <n v="1.2"/>
    <s v="Nov 16 2023  9:33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8"/>
    <x v="2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60"/>
    <m/>
    <s v="Nov 16 2023  9:33A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6"/>
    <n v="11"/>
    <n v="10"/>
    <x v="1"/>
  </r>
  <r>
    <n v="37752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106"/>
    <n v="1.1499999999999999"/>
    <s v="Nov 16 2023  9:33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8"/>
    <x v="2"/>
  </r>
  <r>
    <n v="377269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3"/>
    <s v="TERCERA SEMANA"/>
    <n v="11"/>
    <s v="NOVIEMBRE"/>
    <n v="5"/>
    <s v="MARIO LAZO"/>
    <n v="2023"/>
    <n v="2023"/>
    <n v="157"/>
    <n v="1"/>
    <n v="36"/>
    <m/>
    <s v="Nov 16 2023  9:33AM"/>
    <x v="88"/>
    <x v="8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1"/>
    <m/>
    <s v="Nov 16 2023  9:33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7"/>
    <m/>
    <s v="Nov 16 2023  9:33AM"/>
    <x v="75"/>
    <x v="7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6"/>
    <n v="11"/>
    <n v="10"/>
    <x v="1"/>
  </r>
  <r>
    <n v="37752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25"/>
    <n v="0.35"/>
    <s v="Nov 16 2023  9:33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6"/>
    <m/>
    <s v="Nov 16 2023  9:33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4"/>
    <m/>
    <s v="Nov 16 2023  9:33AM"/>
    <x v="69"/>
    <x v="65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6"/>
    <n v="11"/>
    <n v="10"/>
    <x v="1"/>
  </r>
  <r>
    <n v="37752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25"/>
    <n v="0.4"/>
    <s v="Nov 16 2023  9:33AM"/>
    <x v="3"/>
    <x v="3"/>
    <n v="51"/>
    <s v="QUINTAL"/>
    <n v="1"/>
    <s v="PRODUCTOS AGROPECUARIOS"/>
    <n v="1"/>
    <x v="0"/>
    <n v="100"/>
    <n v="45.45"/>
    <s v="Sorgo"/>
    <m/>
    <n v="0"/>
    <n v="16"/>
    <n v="11"/>
    <n v="8"/>
    <x v="2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2"/>
    <m/>
    <s v="Nov 16 2023  9:33AM"/>
    <x v="78"/>
    <x v="74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10"/>
    <m/>
    <s v="Nov 16 2023  9:33AM"/>
    <x v="82"/>
    <x v="78"/>
    <n v="31"/>
    <s v="CIENTO  100 UNIDADES                                                "/>
    <n v="1"/>
    <s v="PRODUCTOS AGROPECUARIOS"/>
    <n v="3"/>
    <x v="3"/>
    <n v="22.35"/>
    <n v="10.16"/>
    <s v="Mandarina Mediana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28"/>
    <m/>
    <s v="Nov 16 2023  9:33AM"/>
    <x v="80"/>
    <x v="76"/>
    <n v="33"/>
    <s v="CIENTO 40-50 LIBRAS"/>
    <n v="1"/>
    <s v="PRODUCTOS AGROPECUARIOS"/>
    <n v="3"/>
    <x v="3"/>
    <n v="45"/>
    <n v="20.45"/>
    <s v="Mango Verde Grande"/>
    <m/>
    <n v="1"/>
    <n v="16"/>
    <n v="11"/>
    <n v="10"/>
    <x v="1"/>
  </r>
  <r>
    <n v="37752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48"/>
    <n v="0.55000000000000004"/>
    <s v="Nov 16 2023  9:33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8"/>
    <x v="2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60"/>
    <n v="1"/>
    <n v="25"/>
    <m/>
    <s v="Nov 16 2023  9:34AM"/>
    <x v="85"/>
    <x v="81"/>
    <n v="32"/>
    <s v="CIENTO 25-30 LIBRAS"/>
    <n v="1"/>
    <s v="PRODUCTOS AGROPECUARIOS"/>
    <n v="3"/>
    <x v="3"/>
    <n v="27.5"/>
    <n v="12.5"/>
    <s v="Mango Verde Mediano"/>
    <m/>
    <n v="1"/>
    <n v="16"/>
    <n v="11"/>
    <n v="10"/>
    <x v="1"/>
  </r>
  <r>
    <n v="3772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60"/>
    <m/>
    <s v="Nov 16 2023  9:34AM"/>
    <x v="72"/>
    <x v="68"/>
    <n v="52"/>
    <s v="QUINTAL "/>
    <n v="1"/>
    <s v="PRODUCTOS AGROPECUARIOS"/>
    <n v="3"/>
    <x v="3"/>
    <n v="100"/>
    <n v="45.45"/>
    <s v="Tamarindo sin Cáscara"/>
    <m/>
    <n v="0"/>
    <n v="16"/>
    <n v="11"/>
    <n v="10"/>
    <x v="1"/>
  </r>
  <r>
    <n v="3772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26"/>
    <m/>
    <s v="Nov 16 2023  9:34AM"/>
    <x v="73"/>
    <x v="69"/>
    <n v="56"/>
    <s v="RED  45-50 UNIDADES                                  "/>
    <n v="1"/>
    <s v="PRODUCTOS AGROPECUARIOS"/>
    <n v="3"/>
    <x v="3"/>
    <n v="59"/>
    <n v="26.82"/>
    <s v="Zapote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1"/>
    <m/>
    <s v="Nov 16 2023  9:34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0"/>
    <x v="1"/>
  </r>
  <r>
    <n v="37752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105"/>
    <n v="1.1499999999999999"/>
    <s v="Nov 16 2023  9:34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8"/>
    <x v="2"/>
  </r>
  <r>
    <n v="3772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6"/>
    <m/>
    <s v="Nov 16 2023  9:34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8"/>
    <m/>
    <s v="Nov 16 2023  9:34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10"/>
    <x v="1"/>
  </r>
  <r>
    <n v="3772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3"/>
    <m/>
    <s v="Nov 16 2023  9:34AM"/>
    <x v="71"/>
    <x v="67"/>
    <n v="39"/>
    <s v="JABA  13-15 UNIDADES"/>
    <n v="1"/>
    <s v="PRODUCTOS AGROPECUARIOS"/>
    <n v="3"/>
    <x v="3"/>
    <n v="35.19"/>
    <n v="16"/>
    <s v="Papaya Tainung Mediana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75"/>
    <m/>
    <s v="Nov 16 2023  9:34AM"/>
    <x v="68"/>
    <x v="64"/>
    <n v="42"/>
    <s v="JABA 35-38 LIBRAS"/>
    <n v="1"/>
    <s v="PRODUCTOS AGROPECUARIOS"/>
    <n v="3"/>
    <x v="3"/>
    <n v="36.5"/>
    <n v="16.59"/>
    <s v="Fresa Grande"/>
    <m/>
    <n v="0"/>
    <n v="16"/>
    <n v="11"/>
    <n v="10"/>
    <x v="1"/>
  </r>
  <r>
    <n v="37752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157"/>
    <n v="1"/>
    <n v="205"/>
    <n v="2.2000000000000002"/>
    <s v="Nov 16 2023  9:34AM"/>
    <x v="8"/>
    <x v="8"/>
    <n v="51"/>
    <s v="QUINTAL"/>
    <n v="1"/>
    <s v="PRODUCTOS AGROPECUARIOS"/>
    <n v="4"/>
    <x v="1"/>
    <n v="100"/>
    <n v="45.45"/>
    <s v="Cacao "/>
    <m/>
    <n v="0"/>
    <n v="16"/>
    <n v="11"/>
    <n v="8"/>
    <x v="2"/>
  </r>
  <r>
    <n v="3772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80"/>
    <m/>
    <s v="Nov 16 2023  9:34AM"/>
    <x v="68"/>
    <x v="64"/>
    <n v="42"/>
    <s v="JABA 35-38 LIBRAS"/>
    <n v="1"/>
    <s v="PRODUCTOS AGROPECUARIOS"/>
    <n v="3"/>
    <x v="3"/>
    <n v="36.5"/>
    <n v="16.59"/>
    <s v="Fresa Grande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6"/>
    <m/>
    <s v="Nov 16 2023  9:34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0"/>
    <x v="1"/>
  </r>
  <r>
    <n v="3772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89"/>
    <n v="1"/>
    <n v="10"/>
    <m/>
    <s v="Nov 16 2023  9:34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14"/>
    <m/>
    <s v="Nov 16 2023  9:34AM"/>
    <x v="71"/>
    <x v="67"/>
    <n v="39"/>
    <s v="JABA  13-15 UNIDADES"/>
    <n v="1"/>
    <s v="PRODUCTOS AGROPECUARIOS"/>
    <n v="3"/>
    <x v="3"/>
    <n v="35.19"/>
    <n v="16"/>
    <s v="Papaya Tainung Mediana"/>
    <m/>
    <n v="0"/>
    <n v="16"/>
    <n v="11"/>
    <n v="10"/>
    <x v="1"/>
  </r>
  <r>
    <n v="377523"/>
    <n v="632"/>
    <n v="6"/>
    <s v=" SAN SALVADOR"/>
    <n v="14"/>
    <s v="SAN SALVADOR"/>
    <s v="MAYRA"/>
    <s v="DE ALBANES"/>
    <s v="MAYRA DE ALBANEZ"/>
    <s v="CALLE.GERARDO. BARRIOS, LOCAL # 6"/>
    <m/>
    <s v="7179-9212"/>
    <n v="3"/>
    <s v="TERCERA SEMANA"/>
    <n v="11"/>
    <s v="NOVIEMBRE"/>
    <n v="6"/>
    <s v="GILBERTO RECINOS"/>
    <n v="2023"/>
    <n v="2023"/>
    <n v="60"/>
    <n v="1"/>
    <n v="14"/>
    <n v="0.2"/>
    <s v="Nov 16 2023  9:34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8"/>
    <x v="2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89"/>
    <n v="1"/>
    <n v="25"/>
    <m/>
    <s v="Nov 16 2023  9:34AM"/>
    <x v="73"/>
    <x v="69"/>
    <n v="56"/>
    <s v="RED  45-50 UNIDADES                                  "/>
    <n v="1"/>
    <s v="PRODUCTOS AGROPECUARIOS"/>
    <n v="3"/>
    <x v="3"/>
    <n v="59"/>
    <n v="26.82"/>
    <s v="Zapote"/>
    <m/>
    <n v="0"/>
    <n v="16"/>
    <n v="11"/>
    <n v="10"/>
    <x v="1"/>
  </r>
  <r>
    <n v="3772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138"/>
    <n v="1"/>
    <n v="23"/>
    <m/>
    <s v="Nov 16 2023  9:34AM"/>
    <x v="86"/>
    <x v="82"/>
    <n v="23"/>
    <s v="CAJA 10 KG 50- 60 UNIDADES"/>
    <n v="1"/>
    <s v="PRODUCTOS AGROPECUARIOS"/>
    <n v="3"/>
    <x v="3"/>
    <n v="22"/>
    <n v="10"/>
    <s v="Aguacate Hass Grande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38"/>
    <n v="1"/>
    <n v="20"/>
    <m/>
    <s v="Nov 16 2023  9:34AM"/>
    <x v="86"/>
    <x v="82"/>
    <n v="23"/>
    <s v="CAJA 10 KG 50- 60 UNIDADES"/>
    <n v="1"/>
    <s v="PRODUCTOS AGROPECUARIOS"/>
    <n v="3"/>
    <x v="3"/>
    <n v="22"/>
    <n v="10"/>
    <s v="Aguacate Hass Grande"/>
    <m/>
    <n v="0"/>
    <n v="16"/>
    <n v="11"/>
    <n v="10"/>
    <x v="1"/>
  </r>
  <r>
    <n v="377272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3"/>
    <s v="TERCERA SEMANA"/>
    <n v="11"/>
    <s v="NOVIEMBRE"/>
    <n v="5"/>
    <s v="MARIO LAZO"/>
    <n v="2023"/>
    <n v="2023"/>
    <n v="138"/>
    <n v="1"/>
    <n v="20"/>
    <m/>
    <s v="Nov 16 2023  9:34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38"/>
    <n v="1"/>
    <n v="18"/>
    <m/>
    <s v="Nov 16 2023  9:34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0"/>
    <x v="1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57"/>
    <n v="1"/>
    <n v="36"/>
    <m/>
    <s v="Nov 16 2023  9:34AM"/>
    <x v="88"/>
    <x v="8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6"/>
    <n v="11"/>
    <n v="10"/>
    <x v="1"/>
  </r>
  <r>
    <n v="377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231"/>
    <n v="1"/>
    <n v="46"/>
    <m/>
    <s v="Nov 16 2023  9:34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8"/>
    <x v="2"/>
  </r>
  <r>
    <n v="377108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3"/>
    <s v="TERCERA SEMANA"/>
    <n v="11"/>
    <s v="NOVIEMBRE"/>
    <n v="4"/>
    <s v="DAVID GARCIA"/>
    <n v="2023"/>
    <n v="2023"/>
    <n v="157"/>
    <n v="1"/>
    <n v="160"/>
    <m/>
    <s v="Nov 16 2023  9:34AM"/>
    <x v="72"/>
    <x v="68"/>
    <n v="52"/>
    <s v="QUINTAL "/>
    <n v="1"/>
    <s v="PRODUCTOS AGROPECUARIOS"/>
    <n v="3"/>
    <x v="3"/>
    <n v="100"/>
    <n v="45.45"/>
    <s v="Tamarindo sin Cáscara"/>
    <m/>
    <n v="0"/>
    <n v="16"/>
    <n v="11"/>
    <n v="10"/>
    <x v="1"/>
  </r>
  <r>
    <n v="377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157"/>
    <n v="1"/>
    <n v="100"/>
    <m/>
    <s v="Nov 16 2023  9:34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8"/>
    <x v="2"/>
  </r>
  <r>
    <n v="3772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5"/>
    <m/>
    <s v="Nov 16 2023  9:34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0"/>
    <x v="1"/>
  </r>
  <r>
    <n v="377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157"/>
    <n v="1"/>
    <n v="98"/>
    <m/>
    <s v="Nov 16 2023  9:34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8"/>
    <x v="2"/>
  </r>
  <r>
    <n v="3772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3"/>
    <m/>
    <s v="Nov 16 2023  9:35AM"/>
    <x v="71"/>
    <x v="67"/>
    <n v="39"/>
    <s v="JABA  13-15 UNIDADES"/>
    <n v="1"/>
    <s v="PRODUCTOS AGROPECUARIOS"/>
    <n v="3"/>
    <x v="3"/>
    <n v="35.19"/>
    <n v="16"/>
    <s v="Papaya Tainung Mediana"/>
    <m/>
    <n v="0"/>
    <n v="16"/>
    <n v="11"/>
    <n v="10"/>
    <x v="1"/>
  </r>
  <r>
    <n v="3772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89"/>
    <n v="1"/>
    <n v="10"/>
    <m/>
    <s v="Nov 16 2023  9:35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0"/>
    <x v="1"/>
  </r>
  <r>
    <n v="377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60"/>
    <n v="1"/>
    <n v="23"/>
    <m/>
    <s v="Nov 16 2023  9:35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60"/>
    <n v="1"/>
    <n v="20"/>
    <m/>
    <s v="Nov 16 2023  9:35AM"/>
    <x v="3"/>
    <x v="3"/>
    <n v="51"/>
    <s v="QUINTAL"/>
    <n v="1"/>
    <s v="PRODUCTOS AGROPECUARIOS"/>
    <n v="1"/>
    <x v="0"/>
    <n v="100"/>
    <n v="45.45"/>
    <s v="Sorgo"/>
    <m/>
    <n v="0"/>
    <n v="16"/>
    <n v="11"/>
    <n v="8"/>
    <x v="2"/>
  </r>
  <r>
    <n v="377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89"/>
    <n v="1"/>
    <n v="16"/>
    <m/>
    <s v="Nov 16 2023  9:35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0"/>
    <x v="1"/>
  </r>
  <r>
    <n v="377521"/>
    <n v="630"/>
    <n v="6"/>
    <s v=" SAN SALVADOR"/>
    <n v="14"/>
    <s v="SAN SALVADOR"/>
    <s v="JOSE"/>
    <s v="DOMINGO"/>
    <s v="JOSE DOMINGO"/>
    <s v="11 AVENIDA SUR LOCAL # 5"/>
    <m/>
    <m/>
    <n v="3"/>
    <s v="TERCERA SEMANA"/>
    <n v="11"/>
    <s v="NOVIEMBRE"/>
    <n v="6"/>
    <s v="GILBERTO RECINOS"/>
    <n v="2023"/>
    <n v="2023"/>
    <n v="231"/>
    <n v="1"/>
    <n v="28"/>
    <m/>
    <s v="Nov 16 2023  9:35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89"/>
    <n v="1"/>
    <n v="14"/>
    <m/>
    <s v="Nov 16 2023  9:35AM"/>
    <x v="71"/>
    <x v="67"/>
    <n v="39"/>
    <s v="JABA  13-15 UNIDADES"/>
    <n v="1"/>
    <s v="PRODUCTOS AGROPECUARIOS"/>
    <n v="3"/>
    <x v="3"/>
    <n v="35.19"/>
    <n v="16"/>
    <s v="Papaya Tainung Mediana"/>
    <m/>
    <n v="0"/>
    <n v="16"/>
    <n v="11"/>
    <n v="10"/>
    <x v="1"/>
  </r>
  <r>
    <n v="3772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138"/>
    <n v="1"/>
    <n v="24"/>
    <m/>
    <s v="Nov 16 2023  9:35AM"/>
    <x v="86"/>
    <x v="82"/>
    <n v="23"/>
    <s v="CAJA 10 KG 50- 60 UNIDADES"/>
    <n v="1"/>
    <s v="PRODUCTOS AGROPECUARIOS"/>
    <n v="3"/>
    <x v="3"/>
    <n v="22"/>
    <n v="10"/>
    <s v="Aguacate Hass Grande"/>
    <m/>
    <n v="0"/>
    <n v="16"/>
    <n v="11"/>
    <n v="10"/>
    <x v="1"/>
  </r>
  <r>
    <n v="377267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3"/>
    <s v="TERCERA SEMANA"/>
    <n v="11"/>
    <s v="NOVIEMBRE"/>
    <n v="5"/>
    <s v="MARIO LAZO"/>
    <n v="2023"/>
    <n v="2023"/>
    <n v="138"/>
    <n v="1"/>
    <n v="20"/>
    <m/>
    <s v="Nov 16 2023  9:35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0"/>
    <x v="1"/>
  </r>
  <r>
    <n v="377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138"/>
    <n v="1"/>
    <n v="20"/>
    <m/>
    <s v="Nov 16 2023  9:35AM"/>
    <x v="86"/>
    <x v="82"/>
    <n v="23"/>
    <s v="CAJA 10 KG 50- 60 UNIDADES"/>
    <n v="1"/>
    <s v="PRODUCTOS AGROPECUARIOS"/>
    <n v="3"/>
    <x v="3"/>
    <n v="22"/>
    <n v="10"/>
    <s v="Aguacate Hass Grande"/>
    <m/>
    <n v="0"/>
    <n v="16"/>
    <n v="11"/>
    <n v="10"/>
    <x v="1"/>
  </r>
  <r>
    <n v="377113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3"/>
    <s v="TERCERA SEMANA"/>
    <n v="11"/>
    <s v="NOVIEMBRE"/>
    <n v="4"/>
    <s v="DAVID GARCIA"/>
    <n v="2023"/>
    <n v="2023"/>
    <n v="138"/>
    <n v="1"/>
    <n v="18"/>
    <m/>
    <s v="Nov 16 2023  9:35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0"/>
    <x v="1"/>
  </r>
  <r>
    <n v="3775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231"/>
    <n v="1"/>
    <n v="43"/>
    <m/>
    <s v="Nov 16 2023  9:35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8"/>
    <x v="2"/>
  </r>
  <r>
    <n v="377112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3"/>
    <s v="TERCERA SEMANA"/>
    <n v="11"/>
    <s v="NOVIEMBRE"/>
    <n v="4"/>
    <s v="DAVID GARCIA"/>
    <n v="2023"/>
    <n v="2023"/>
    <n v="60"/>
    <n v="1"/>
    <n v="60"/>
    <m/>
    <s v="Nov 16 2023  9:35A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6"/>
    <n v="11"/>
    <n v="10"/>
    <x v="1"/>
  </r>
  <r>
    <n v="3775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157"/>
    <n v="1"/>
    <n v="95"/>
    <m/>
    <s v="Nov 16 2023  9:35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8"/>
    <x v="2"/>
  </r>
  <r>
    <n v="3775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157"/>
    <n v="1"/>
    <n v="93"/>
    <m/>
    <s v="Nov 16 2023  9:35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8"/>
    <x v="2"/>
  </r>
  <r>
    <n v="37711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1"/>
    <s v="NOVIEMBRE"/>
    <n v="4"/>
    <s v="DAVID GARCIA"/>
    <n v="2023"/>
    <n v="2023"/>
    <n v="60"/>
    <n v="1"/>
    <n v="28"/>
    <m/>
    <s v="Nov 16 2023  9:35AM"/>
    <x v="80"/>
    <x v="76"/>
    <n v="33"/>
    <s v="CIENTO 40-50 LIBRAS"/>
    <n v="1"/>
    <s v="PRODUCTOS AGROPECUARIOS"/>
    <n v="3"/>
    <x v="3"/>
    <n v="45"/>
    <n v="20.45"/>
    <s v="Mango Verde Grande"/>
    <m/>
    <n v="1"/>
    <n v="16"/>
    <n v="11"/>
    <n v="10"/>
    <x v="1"/>
  </r>
  <r>
    <n v="377111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3"/>
    <s v="TERCERA SEMANA"/>
    <n v="11"/>
    <s v="NOVIEMBRE"/>
    <n v="4"/>
    <s v="DAVID GARCIA"/>
    <n v="2023"/>
    <n v="2023"/>
    <n v="60"/>
    <n v="1"/>
    <n v="25"/>
    <m/>
    <s v="Nov 16 2023  9:35AM"/>
    <x v="85"/>
    <x v="81"/>
    <n v="32"/>
    <s v="CIENTO 25-30 LIBRAS"/>
    <n v="1"/>
    <s v="PRODUCTOS AGROPECUARIOS"/>
    <n v="3"/>
    <x v="3"/>
    <n v="27.5"/>
    <n v="12.5"/>
    <s v="Mango Verde Mediano"/>
    <m/>
    <n v="1"/>
    <n v="16"/>
    <n v="11"/>
    <n v="10"/>
    <x v="1"/>
  </r>
  <r>
    <n v="37726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8"/>
    <m/>
    <s v="Nov 16 2023  9:35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10"/>
    <x v="1"/>
  </r>
  <r>
    <n v="3775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23"/>
    <m/>
    <s v="Nov 16 2023  9:35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5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20"/>
    <m/>
    <s v="Nov 16 2023  9:35AM"/>
    <x v="3"/>
    <x v="3"/>
    <n v="51"/>
    <s v="QUINTAL"/>
    <n v="1"/>
    <s v="PRODUCTOS AGROPECUARIOS"/>
    <n v="1"/>
    <x v="0"/>
    <n v="100"/>
    <n v="45.45"/>
    <s v="Sorgo"/>
    <m/>
    <n v="0"/>
    <n v="16"/>
    <n v="11"/>
    <n v="8"/>
    <x v="2"/>
  </r>
  <r>
    <n v="37726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8"/>
    <m/>
    <s v="Nov 16 2023  9:35AM"/>
    <x v="84"/>
    <x v="80"/>
    <n v="31"/>
    <s v="CIENTO  100 UNIDADES                                                "/>
    <n v="1"/>
    <s v="PRODUCTOS AGROPECUARIOS"/>
    <n v="3"/>
    <x v="3"/>
    <n v="67.5"/>
    <n v="30.68"/>
    <s v="Naranja Victoria Mediana"/>
    <m/>
    <n v="0"/>
    <n v="16"/>
    <n v="11"/>
    <n v="10"/>
    <x v="1"/>
  </r>
  <r>
    <n v="3775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231"/>
    <n v="1"/>
    <n v="27.5"/>
    <m/>
    <s v="Nov 16 2023  9:35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5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48"/>
    <m/>
    <s v="Nov 16 2023  9:36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8"/>
    <x v="2"/>
  </r>
  <r>
    <n v="37709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3"/>
    <n v="2023"/>
    <n v="89"/>
    <n v="1"/>
    <n v="27"/>
    <m/>
    <s v="Nov 16 2023  9:36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0"/>
    <x v="1"/>
  </r>
  <r>
    <n v="377096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3"/>
    <s v="TERCERA SEMANA"/>
    <n v="11"/>
    <s v="NOVIEMBRE"/>
    <n v="4"/>
    <s v="DAVID GARCIA"/>
    <n v="2023"/>
    <n v="2023"/>
    <n v="89"/>
    <n v="1"/>
    <n v="17"/>
    <m/>
    <s v="Nov 16 2023  9:36AM"/>
    <x v="90"/>
    <x v="8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6"/>
    <n v="11"/>
    <n v="10"/>
    <x v="1"/>
  </r>
  <r>
    <n v="3775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157"/>
    <n v="1"/>
    <n v="100"/>
    <m/>
    <s v="Nov 16 2023  9:36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8"/>
    <x v="2"/>
  </r>
  <r>
    <n v="3775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157"/>
    <n v="1"/>
    <n v="200"/>
    <m/>
    <s v="Nov 16 2023  9:36AM"/>
    <x v="8"/>
    <x v="8"/>
    <n v="51"/>
    <s v="QUINTAL"/>
    <n v="1"/>
    <s v="PRODUCTOS AGROPECUARIOS"/>
    <n v="4"/>
    <x v="1"/>
    <n v="100"/>
    <n v="45.45"/>
    <s v="Cacao "/>
    <m/>
    <n v="0"/>
    <n v="16"/>
    <n v="11"/>
    <n v="8"/>
    <x v="2"/>
  </r>
  <r>
    <n v="377512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3"/>
    <s v="TERCERA SEMANA"/>
    <n v="11"/>
    <s v="NOVIEMBRE"/>
    <n v="6"/>
    <s v="GILBERTO RECINOS"/>
    <n v="2023"/>
    <n v="2023"/>
    <n v="60"/>
    <n v="1"/>
    <n v="14"/>
    <m/>
    <s v="Nov 16 2023  9:36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8"/>
    <x v="2"/>
  </r>
  <r>
    <n v="37709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3"/>
    <n v="2023"/>
    <n v="89"/>
    <n v="1"/>
    <n v="27"/>
    <m/>
    <s v="Nov 16 2023  9:36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0"/>
    <x v="1"/>
  </r>
  <r>
    <n v="377093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3"/>
    <s v="TERCERA SEMANA"/>
    <n v="11"/>
    <s v="NOVIEMBRE"/>
    <n v="4"/>
    <s v="DAVID GARCIA"/>
    <n v="2023"/>
    <n v="2023"/>
    <n v="89"/>
    <n v="1"/>
    <n v="17"/>
    <m/>
    <s v="Nov 16 2023  9:36AM"/>
    <x v="90"/>
    <x v="8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6"/>
    <n v="11"/>
    <n v="10"/>
    <x v="1"/>
  </r>
  <r>
    <n v="37726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2"/>
    <m/>
    <s v="Nov 16 2023  9:36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0"/>
    <x v="1"/>
  </r>
  <r>
    <n v="37709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48"/>
    <n v="1"/>
    <n v="200"/>
    <m/>
    <s v="Nov 16 2023  9:36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10"/>
    <x v="1"/>
  </r>
  <r>
    <n v="37709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48"/>
    <n v="1"/>
    <n v="150"/>
    <m/>
    <s v="Nov 16 2023  9:36AM"/>
    <x v="92"/>
    <x v="88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6"/>
    <n v="11"/>
    <n v="10"/>
    <x v="1"/>
  </r>
  <r>
    <n v="377263"/>
    <n v="193"/>
    <n v="6"/>
    <s v=" SAN SALVADOR"/>
    <n v="14"/>
    <s v="SAN SALVADOR"/>
    <s v="SALVADOR"/>
    <s v="LEIVA"/>
    <s v="SALVADOR LEIVA"/>
    <s v="EDIFICIO 7 LOCAL 338-0"/>
    <s v="SALVADOR LEIVA"/>
    <n v="72660029"/>
    <n v="3"/>
    <s v="TERCERA SEMANA"/>
    <n v="11"/>
    <s v="NOVIEMBRE"/>
    <n v="5"/>
    <s v="MARIO LAZO"/>
    <n v="2023"/>
    <n v="2023"/>
    <n v="95"/>
    <n v="1"/>
    <n v="16"/>
    <m/>
    <s v="Nov 16 2023  9:36AM"/>
    <x v="83"/>
    <x v="79"/>
    <n v="31"/>
    <s v="CIENTO  100 UNIDADES                                                "/>
    <n v="1"/>
    <s v="PRODUCTOS AGROPECUARIOS"/>
    <n v="3"/>
    <x v="3"/>
    <n v="47.56"/>
    <n v="21.62"/>
    <s v="Naranja Valencia Mediana"/>
    <m/>
    <n v="0"/>
    <n v="16"/>
    <n v="11"/>
    <n v="10"/>
    <x v="1"/>
  </r>
  <r>
    <n v="377090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3"/>
    <s v="TERCERA SEMANA"/>
    <n v="11"/>
    <s v="NOVIEMBRE"/>
    <n v="4"/>
    <s v="DAVID GARCIA"/>
    <n v="2023"/>
    <n v="2023"/>
    <n v="89"/>
    <n v="1"/>
    <n v="125"/>
    <m/>
    <s v="Nov 16 2023  9:36AM"/>
    <x v="93"/>
    <x v="8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6"/>
    <n v="11"/>
    <n v="10"/>
    <x v="1"/>
  </r>
  <r>
    <n v="3775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231"/>
    <n v="1"/>
    <n v="46"/>
    <n v="0.5"/>
    <s v="Nov 16 2023  9:36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8"/>
    <x v="2"/>
  </r>
  <r>
    <n v="37708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3"/>
    <n v="2023"/>
    <n v="89"/>
    <n v="1"/>
    <n v="27"/>
    <m/>
    <s v="Nov 16 2023  9:37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0"/>
    <x v="1"/>
  </r>
  <r>
    <n v="37708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3"/>
    <s v="TERCERA SEMANA"/>
    <n v="11"/>
    <s v="NOVIEMBRE"/>
    <n v="4"/>
    <s v="DAVID GARCIA"/>
    <n v="2023"/>
    <n v="2023"/>
    <n v="89"/>
    <n v="1"/>
    <n v="17"/>
    <m/>
    <s v="Nov 16 2023  9:37AM"/>
    <x v="90"/>
    <x v="8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6"/>
    <n v="11"/>
    <n v="10"/>
    <x v="1"/>
  </r>
  <r>
    <n v="3775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10"/>
    <n v="1.2"/>
    <s v="Nov 16 2023  9:37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8"/>
    <x v="2"/>
  </r>
  <r>
    <n v="3772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10"/>
    <m/>
    <s v="Nov 16 2023  9:37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0"/>
    <x v="1"/>
  </r>
  <r>
    <n v="3775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06"/>
    <n v="1.2"/>
    <s v="Nov 16 2023  9:37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8"/>
    <x v="2"/>
  </r>
  <r>
    <n v="3772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8"/>
    <m/>
    <s v="Nov 16 2023  9:37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10"/>
    <x v="1"/>
  </r>
  <r>
    <n v="3772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27"/>
    <m/>
    <s v="Nov 16 2023  9:37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0"/>
    <x v="1"/>
  </r>
  <r>
    <n v="3775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25"/>
    <n v="0.35"/>
    <s v="Nov 16 2023  9:37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268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3"/>
    <s v="TERCERA SEMANA"/>
    <n v="11"/>
    <s v="NOVIEMBRE"/>
    <n v="5"/>
    <s v="MARIO LAZO"/>
    <n v="2023"/>
    <n v="2023"/>
    <n v="89"/>
    <n v="1"/>
    <n v="17"/>
    <m/>
    <s v="Nov 16 2023  9:37AM"/>
    <x v="90"/>
    <x v="8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6"/>
    <n v="11"/>
    <n v="10"/>
    <x v="1"/>
  </r>
  <r>
    <n v="3775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24"/>
    <n v="0.4"/>
    <s v="Nov 16 2023  9:37AM"/>
    <x v="3"/>
    <x v="3"/>
    <n v="51"/>
    <s v="QUINTAL"/>
    <n v="1"/>
    <s v="PRODUCTOS AGROPECUARIOS"/>
    <n v="1"/>
    <x v="0"/>
    <n v="100"/>
    <n v="45.45"/>
    <s v="Sorgo"/>
    <m/>
    <n v="0"/>
    <n v="16"/>
    <n v="11"/>
    <n v="8"/>
    <x v="2"/>
  </r>
  <r>
    <n v="3775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231"/>
    <n v="1"/>
    <n v="30"/>
    <n v="0.35"/>
    <s v="Nov 16 2023  9:37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8"/>
    <x v="2"/>
  </r>
  <r>
    <n v="3775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48"/>
    <n v="0.55000000000000004"/>
    <s v="Nov 16 2023  9:37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8"/>
    <x v="2"/>
  </r>
  <r>
    <n v="37727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89"/>
    <n v="1"/>
    <n v="200"/>
    <m/>
    <s v="Nov 16 2023  9:37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10"/>
    <x v="1"/>
  </r>
  <r>
    <n v="37727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89"/>
    <n v="1"/>
    <n v="150"/>
    <m/>
    <s v="Nov 16 2023  9:37AM"/>
    <x v="92"/>
    <x v="88"/>
    <n v="31"/>
    <s v="CIENTO  100 UNIDADES                                                "/>
    <n v="1"/>
    <s v="PRODUCTOS AGROPECUARIOS"/>
    <n v="3"/>
    <x v="3"/>
    <n v="402.53"/>
    <n v="182.97"/>
    <s v="Piña Golden Mediana"/>
    <m/>
    <n v="0"/>
    <n v="16"/>
    <n v="11"/>
    <n v="10"/>
    <x v="1"/>
  </r>
  <r>
    <n v="3775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157"/>
    <n v="1"/>
    <n v="205"/>
    <n v="2.2000000000000002"/>
    <s v="Nov 16 2023  9:37AM"/>
    <x v="8"/>
    <x v="8"/>
    <n v="51"/>
    <s v="QUINTAL"/>
    <n v="1"/>
    <s v="PRODUCTOS AGROPECUARIOS"/>
    <n v="4"/>
    <x v="1"/>
    <n v="100"/>
    <n v="45.45"/>
    <s v="Cacao "/>
    <m/>
    <n v="0"/>
    <n v="16"/>
    <n v="11"/>
    <n v="8"/>
    <x v="2"/>
  </r>
  <r>
    <n v="377273"/>
    <n v="568"/>
    <n v="6"/>
    <s v=" SAN SALVADOR"/>
    <n v="14"/>
    <s v="SAN SALVADOR"/>
    <s v="JOSE"/>
    <n v="0"/>
    <s v="JOSE  CONOCIDO COMO CHEPITO"/>
    <s v="MERCADO LA TIENDONA SECTOR NARANJA Y PIÑA"/>
    <m/>
    <m/>
    <n v="3"/>
    <s v="TERCERA SEMANA"/>
    <n v="11"/>
    <s v="NOVIEMBRE"/>
    <n v="5"/>
    <s v="MARIO LAZO"/>
    <n v="2023"/>
    <n v="2023"/>
    <n v="89"/>
    <n v="1"/>
    <n v="125"/>
    <m/>
    <s v="Nov 16 2023  9:38AM"/>
    <x v="93"/>
    <x v="8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6"/>
    <n v="11"/>
    <n v="10"/>
    <x v="1"/>
  </r>
  <r>
    <n v="377509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3"/>
    <s v="TERCERA SEMANA"/>
    <n v="11"/>
    <s v="NOVIEMBRE"/>
    <n v="6"/>
    <s v="GILBERTO RECINOS"/>
    <n v="2023"/>
    <n v="2023"/>
    <n v="60"/>
    <n v="1"/>
    <n v="14"/>
    <n v="0.2"/>
    <s v="Nov 16 2023  9:38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8"/>
    <x v="2"/>
  </r>
  <r>
    <n v="377271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3"/>
    <s v="TERCERA SEMANA"/>
    <n v="11"/>
    <s v="NOVIEMBRE"/>
    <n v="5"/>
    <s v="MARIO LAZO"/>
    <n v="2023"/>
    <n v="2023"/>
    <n v="157"/>
    <n v="1"/>
    <n v="35"/>
    <m/>
    <s v="Nov 16 2023  9:38AM"/>
    <x v="88"/>
    <x v="8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6"/>
    <n v="11"/>
    <n v="10"/>
    <x v="1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351"/>
    <n v="1"/>
    <n v="20"/>
    <m/>
    <s v="Nov 16 2023  9:38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9"/>
    <x v="3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138"/>
    <n v="1"/>
    <n v="16"/>
    <m/>
    <s v="Nov 16 2023  9:39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9"/>
    <x v="3"/>
  </r>
  <r>
    <n v="377265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3"/>
    <s v="TERCERA SEMANA"/>
    <n v="11"/>
    <s v="NOVIEMBRE"/>
    <n v="5"/>
    <s v="MARIO LAZO"/>
    <n v="2023"/>
    <n v="2023"/>
    <n v="60"/>
    <n v="1"/>
    <n v="18"/>
    <m/>
    <s v="Nov 16 2023  9:39AM"/>
    <x v="94"/>
    <x v="90"/>
    <n v="40"/>
    <s v="JABA 12 UNIDADES"/>
    <n v="1"/>
    <s v="PRODUCTOS AGROPECUARIOS"/>
    <n v="3"/>
    <x v="3"/>
    <n v="47.04"/>
    <n v="21.38"/>
    <s v="Papaya Red Lady Grande"/>
    <m/>
    <n v="0"/>
    <n v="16"/>
    <n v="11"/>
    <n v="10"/>
    <x v="1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138"/>
    <n v="1"/>
    <n v="32"/>
    <m/>
    <s v="Nov 16 2023  9:39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9"/>
    <x v="3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89"/>
    <n v="1"/>
    <n v="32"/>
    <m/>
    <s v="Nov 16 2023  9:39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9"/>
    <x v="3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89"/>
    <n v="1"/>
    <n v="30"/>
    <m/>
    <s v="Nov 16 2023  9:39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9"/>
    <x v="3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89"/>
    <n v="1"/>
    <n v="38"/>
    <m/>
    <s v="Nov 16 2023  9:39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9"/>
    <x v="3"/>
  </r>
  <r>
    <n v="37727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3"/>
    <n v="2023"/>
    <n v="60"/>
    <n v="1"/>
    <n v="1.4"/>
    <m/>
    <s v="Nov 16 2023  9:39AM"/>
    <x v="95"/>
    <x v="91"/>
    <n v="45"/>
    <s v="LIBRA"/>
    <n v="1"/>
    <s v="PRODUCTOS AGROPECUARIOS"/>
    <n v="10"/>
    <x v="4"/>
    <n v="1"/>
    <n v="0.45"/>
    <s v="Bagre"/>
    <m/>
    <n v="0"/>
    <n v="16"/>
    <n v="11"/>
    <n v="10"/>
    <x v="1"/>
  </r>
  <r>
    <n v="37727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3"/>
    <n v="2023"/>
    <n v="60"/>
    <n v="1"/>
    <n v="4"/>
    <m/>
    <s v="Nov 16 2023  9:39AM"/>
    <x v="96"/>
    <x v="92"/>
    <n v="45"/>
    <s v="LIBRA"/>
    <n v="1"/>
    <s v="PRODUCTOS AGROPECUARIOS"/>
    <n v="10"/>
    <x v="4"/>
    <n v="1"/>
    <n v="0.45"/>
    <s v="Boca colorada mediano"/>
    <m/>
    <n v="0"/>
    <n v="16"/>
    <n v="11"/>
    <n v="10"/>
    <x v="1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89"/>
    <n v="1"/>
    <n v="26"/>
    <m/>
    <s v="Nov 16 2023  9:39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9"/>
    <x v="3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89"/>
    <n v="1"/>
    <n v="25"/>
    <m/>
    <s v="Nov 16 2023  9:39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9"/>
    <x v="3"/>
  </r>
  <r>
    <n v="37727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3"/>
    <n v="2023"/>
    <n v="60"/>
    <n v="1"/>
    <n v="3"/>
    <m/>
    <s v="Nov 16 2023  9:39AM"/>
    <x v="97"/>
    <x v="93"/>
    <n v="45"/>
    <s v="LIBRA"/>
    <n v="1"/>
    <s v="PRODUCTOS AGROPECUARIOS"/>
    <n v="10"/>
    <x v="4"/>
    <n v="1"/>
    <n v="0.45"/>
    <s v="Corvina"/>
    <m/>
    <n v="0"/>
    <n v="16"/>
    <n v="11"/>
    <n v="10"/>
    <x v="1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89"/>
    <n v="1"/>
    <n v="10"/>
    <m/>
    <s v="Nov 16 2023  9:39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9"/>
    <x v="3"/>
  </r>
  <r>
    <n v="37727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3"/>
    <n v="2023"/>
    <n v="60"/>
    <n v="1"/>
    <n v="2.5"/>
    <m/>
    <s v="Nov 16 2023  9:39AM"/>
    <x v="98"/>
    <x v="94"/>
    <n v="45"/>
    <s v="LIBRA"/>
    <n v="1"/>
    <s v="PRODUCTOS AGROPECUARIOS"/>
    <n v="10"/>
    <x v="4"/>
    <n v="1"/>
    <n v="0.45"/>
    <s v="Lonja de dorado"/>
    <m/>
    <n v="0"/>
    <n v="16"/>
    <n v="11"/>
    <n v="10"/>
    <x v="1"/>
  </r>
  <r>
    <n v="37727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3"/>
    <n v="2023"/>
    <n v="60"/>
    <n v="1"/>
    <n v="5"/>
    <m/>
    <s v="Nov 16 2023  9:40AM"/>
    <x v="99"/>
    <x v="95"/>
    <n v="45"/>
    <s v="LIBRA"/>
    <n v="1"/>
    <s v="PRODUCTOS AGROPECUARIOS"/>
    <n v="10"/>
    <x v="4"/>
    <n v="1"/>
    <n v="0.45"/>
    <s v="Lonja de boca colorada"/>
    <m/>
    <n v="0"/>
    <n v="16"/>
    <n v="11"/>
    <n v="10"/>
    <x v="1"/>
  </r>
  <r>
    <n v="37727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3"/>
    <n v="2023"/>
    <n v="60"/>
    <n v="1"/>
    <n v="3.5"/>
    <m/>
    <s v="Nov 16 2023  9:40AM"/>
    <x v="100"/>
    <x v="96"/>
    <n v="45"/>
    <s v="LIBRA"/>
    <n v="1"/>
    <s v="PRODUCTOS AGROPECUARIOS"/>
    <n v="10"/>
    <x v="4"/>
    <n v="1"/>
    <n v="0.45"/>
    <s v="Lonja de tiburón"/>
    <m/>
    <n v="0"/>
    <n v="16"/>
    <n v="11"/>
    <n v="10"/>
    <x v="1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138"/>
    <n v="1"/>
    <n v="28"/>
    <m/>
    <s v="Nov 16 2023  9:40AM"/>
    <x v="86"/>
    <x v="82"/>
    <n v="23"/>
    <s v="CAJA 10 KG 50- 60 UNIDADES"/>
    <n v="1"/>
    <s v="PRODUCTOS AGROPECUARIOS"/>
    <n v="3"/>
    <x v="3"/>
    <n v="22"/>
    <n v="10"/>
    <s v="Aguacate Hass Grande"/>
    <m/>
    <n v="0"/>
    <n v="16"/>
    <n v="11"/>
    <n v="9"/>
    <x v="3"/>
  </r>
  <r>
    <n v="37727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3"/>
    <n v="2023"/>
    <n v="60"/>
    <n v="1"/>
    <n v="2"/>
    <m/>
    <s v="Nov 16 2023  9:40AM"/>
    <x v="101"/>
    <x v="97"/>
    <n v="45"/>
    <s v="LIBRA"/>
    <n v="1"/>
    <s v="PRODUCTOS AGROPECUARIOS"/>
    <n v="10"/>
    <x v="4"/>
    <n v="1"/>
    <n v="0.45"/>
    <s v="Macarela"/>
    <m/>
    <n v="0"/>
    <n v="16"/>
    <n v="11"/>
    <n v="10"/>
    <x v="1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89"/>
    <n v="1"/>
    <n v="8"/>
    <m/>
    <s v="Nov 16 2023  9:40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9"/>
    <x v="3"/>
  </r>
  <r>
    <n v="377276"/>
    <n v="616"/>
    <n v="6"/>
    <s v=" SAN SALVADOR"/>
    <n v="14"/>
    <s v="SAN SALVADOR"/>
    <s v="AMINTA"/>
    <s v="SORIANO"/>
    <s v="AMINTA SORIANO"/>
    <s v="LA TIENDONA, SECTOR MARISCOS PUESTO # 254"/>
    <m/>
    <s v="2222-6061"/>
    <n v="3"/>
    <s v="TERCERA SEMANA"/>
    <n v="11"/>
    <s v="NOVIEMBRE"/>
    <n v="5"/>
    <s v="MARIO LAZO"/>
    <n v="2023"/>
    <n v="2023"/>
    <n v="60"/>
    <n v="1"/>
    <n v="3"/>
    <m/>
    <s v="Nov 16 2023  9:40AM"/>
    <x v="102"/>
    <x v="98"/>
    <n v="45"/>
    <s v="LIBRA"/>
    <n v="1"/>
    <s v="PRODUCTOS AGROPECUARIOS"/>
    <n v="10"/>
    <x v="4"/>
    <n v="1"/>
    <n v="0.45"/>
    <s v="Róbalo mediano"/>
    <m/>
    <n v="0"/>
    <n v="16"/>
    <n v="11"/>
    <n v="10"/>
    <x v="1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60"/>
    <n v="1"/>
    <n v="8"/>
    <m/>
    <s v="Nov 16 2023  9:40AM"/>
    <x v="75"/>
    <x v="7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6"/>
    <n v="11"/>
    <n v="9"/>
    <x v="3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60"/>
    <n v="1"/>
    <n v="12"/>
    <m/>
    <s v="Nov 16 2023  9:40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9"/>
    <x v="3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60"/>
    <n v="1"/>
    <n v="18"/>
    <m/>
    <s v="Nov 16 2023  9:40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9"/>
    <x v="3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1.25"/>
    <m/>
    <s v="Nov 16 2023  9:40AM"/>
    <x v="95"/>
    <x v="91"/>
    <n v="45"/>
    <s v="LIBRA"/>
    <n v="1"/>
    <s v="PRODUCTOS AGROPECUARIOS"/>
    <n v="10"/>
    <x v="4"/>
    <n v="1"/>
    <n v="0.45"/>
    <s v="Bagre"/>
    <m/>
    <n v="0"/>
    <n v="16"/>
    <n v="11"/>
    <n v="10"/>
    <x v="1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3.75"/>
    <m/>
    <s v="Nov 16 2023  9:40AM"/>
    <x v="96"/>
    <x v="92"/>
    <n v="45"/>
    <s v="LIBRA"/>
    <n v="1"/>
    <s v="PRODUCTOS AGROPECUARIOS"/>
    <n v="10"/>
    <x v="4"/>
    <n v="1"/>
    <n v="0.45"/>
    <s v="Boca colorada mediano"/>
    <m/>
    <n v="0"/>
    <n v="16"/>
    <n v="11"/>
    <n v="10"/>
    <x v="1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89"/>
    <n v="1"/>
    <n v="200"/>
    <m/>
    <s v="Nov 16 2023  9:40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9"/>
    <x v="3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3.5"/>
    <m/>
    <s v="Nov 16 2023  9:40AM"/>
    <x v="103"/>
    <x v="99"/>
    <n v="45"/>
    <s v="LIBRA"/>
    <n v="1"/>
    <s v="PRODUCTOS AGROPECUARIOS"/>
    <n v="10"/>
    <x v="4"/>
    <n v="1"/>
    <n v="0.45"/>
    <s v="Camaron cultivado"/>
    <m/>
    <n v="0"/>
    <n v="16"/>
    <n v="11"/>
    <n v="10"/>
    <x v="1"/>
  </r>
  <r>
    <n v="377529"/>
    <n v="911"/>
    <n v="6"/>
    <s v=" SAN SALVADOR"/>
    <n v="14"/>
    <s v="SAN SALVADOR"/>
    <s v="USUARIO MERCADO CENTRAL 21"/>
    <s v="(en blanco)"/>
    <s v="USUARIO MERCADO CENTRAL 21"/>
    <m/>
    <s v="USUARIO MERCADO CENTRAL 21"/>
    <m/>
    <n v="3"/>
    <s v="TERCERA SEMANA"/>
    <n v="11"/>
    <s v="NOVIEMBRE"/>
    <n v="6"/>
    <s v="GILBERTO RECINOS"/>
    <n v="2023"/>
    <n v="2023"/>
    <n v="89"/>
    <n v="1"/>
    <n v="25"/>
    <m/>
    <s v="Nov 16 2023  9:40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9"/>
    <x v="3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3.75"/>
    <m/>
    <s v="Nov 16 2023  9:40AM"/>
    <x v="104"/>
    <x v="100"/>
    <n v="45"/>
    <s v="LIBRA"/>
    <n v="1"/>
    <s v="PRODUCTOS AGROPECUARIOS"/>
    <n v="10"/>
    <x v="4"/>
    <n v="1"/>
    <n v="0.45"/>
    <s v="Cola de camaron"/>
    <m/>
    <n v="0"/>
    <n v="16"/>
    <n v="11"/>
    <n v="10"/>
    <x v="1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3"/>
    <m/>
    <s v="Nov 16 2023  9:41AM"/>
    <x v="97"/>
    <x v="93"/>
    <n v="45"/>
    <s v="LIBRA"/>
    <n v="1"/>
    <s v="PRODUCTOS AGROPECUARIOS"/>
    <n v="10"/>
    <x v="4"/>
    <n v="1"/>
    <n v="0.45"/>
    <s v="Corvina"/>
    <m/>
    <n v="0"/>
    <n v="16"/>
    <n v="11"/>
    <n v="10"/>
    <x v="1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2.5"/>
    <m/>
    <s v="Nov 16 2023  9:41AM"/>
    <x v="98"/>
    <x v="94"/>
    <n v="45"/>
    <s v="LIBRA"/>
    <n v="1"/>
    <s v="PRODUCTOS AGROPECUARIOS"/>
    <n v="10"/>
    <x v="4"/>
    <n v="1"/>
    <n v="0.45"/>
    <s v="Lonja de dorado"/>
    <m/>
    <n v="0"/>
    <n v="16"/>
    <n v="11"/>
    <n v="10"/>
    <x v="1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5"/>
    <m/>
    <s v="Nov 16 2023  9:41AM"/>
    <x v="99"/>
    <x v="95"/>
    <n v="45"/>
    <s v="LIBRA"/>
    <n v="1"/>
    <s v="PRODUCTOS AGROPECUARIOS"/>
    <n v="10"/>
    <x v="4"/>
    <n v="1"/>
    <n v="0.45"/>
    <s v="Lonja de boca colorada"/>
    <m/>
    <n v="0"/>
    <n v="16"/>
    <n v="11"/>
    <n v="10"/>
    <x v="1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3.5"/>
    <m/>
    <s v="Nov 16 2023  9:41AM"/>
    <x v="100"/>
    <x v="96"/>
    <n v="45"/>
    <s v="LIBRA"/>
    <n v="1"/>
    <s v="PRODUCTOS AGROPECUARIOS"/>
    <n v="10"/>
    <x v="4"/>
    <n v="1"/>
    <n v="0.45"/>
    <s v="Lonja de tiburón"/>
    <m/>
    <n v="0"/>
    <n v="16"/>
    <n v="11"/>
    <n v="10"/>
    <x v="1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2"/>
    <m/>
    <s v="Nov 16 2023  9:41AM"/>
    <x v="101"/>
    <x v="97"/>
    <n v="45"/>
    <s v="LIBRA"/>
    <n v="1"/>
    <s v="PRODUCTOS AGROPECUARIOS"/>
    <n v="10"/>
    <x v="4"/>
    <n v="1"/>
    <n v="0.45"/>
    <s v="Macarela"/>
    <m/>
    <n v="0"/>
    <n v="16"/>
    <n v="11"/>
    <n v="10"/>
    <x v="1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231"/>
    <n v="1"/>
    <n v="46"/>
    <m/>
    <s v="Nov 16 2023  9:41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9"/>
    <x v="3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5"/>
    <m/>
    <s v="Nov 16 2023  9:41AM"/>
    <x v="105"/>
    <x v="101"/>
    <n v="45"/>
    <s v="LIBRA"/>
    <n v="1"/>
    <s v="PRODUCTOS AGROPECUARIOS"/>
    <n v="10"/>
    <x v="4"/>
    <n v="1"/>
    <n v="0.45"/>
    <s v="Pescado seco (macarela)"/>
    <m/>
    <n v="0"/>
    <n v="16"/>
    <n v="11"/>
    <n v="10"/>
    <x v="1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102"/>
    <m/>
    <s v="Nov 16 2023  9:41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9"/>
    <x v="3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2.75"/>
    <m/>
    <s v="Nov 16 2023  9:41AM"/>
    <x v="102"/>
    <x v="98"/>
    <n v="45"/>
    <s v="LIBRA"/>
    <n v="1"/>
    <s v="PRODUCTOS AGROPECUARIOS"/>
    <n v="10"/>
    <x v="4"/>
    <n v="1"/>
    <n v="0.45"/>
    <s v="Róbalo mediano"/>
    <m/>
    <n v="0"/>
    <n v="16"/>
    <n v="11"/>
    <n v="10"/>
    <x v="1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98"/>
    <m/>
    <s v="Nov 16 2023  9:41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9"/>
    <x v="3"/>
  </r>
  <r>
    <n v="377274"/>
    <n v="614"/>
    <n v="6"/>
    <s v=" SAN SALVADOR"/>
    <n v="14"/>
    <s v="SAN SALVADOR"/>
    <s v="SOYLA JANNET"/>
    <s v="ORTIZ DE MORALES"/>
    <s v="SOYLA JANNET ORTIZ DE MORALES"/>
    <s v="LA TIENDONA, SECTOR MARISCOS PUESTOS # 255-256"/>
    <m/>
    <s v="2222-9063"/>
    <n v="3"/>
    <s v="TERCERA SEMANA"/>
    <n v="11"/>
    <s v="NOVIEMBRE"/>
    <n v="5"/>
    <s v="MARIO LAZO"/>
    <n v="2023"/>
    <n v="2023"/>
    <n v="60"/>
    <n v="1"/>
    <n v="1.5"/>
    <m/>
    <s v="Nov 16 2023  9:41AM"/>
    <x v="106"/>
    <x v="102"/>
    <n v="45"/>
    <s v="LIBRA"/>
    <n v="1"/>
    <s v="PRODUCTOS AGROPECUARIOS"/>
    <n v="10"/>
    <x v="4"/>
    <n v="1"/>
    <n v="0.45"/>
    <s v="Tilapia"/>
    <m/>
    <n v="0"/>
    <n v="16"/>
    <n v="11"/>
    <n v="10"/>
    <x v="1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108"/>
    <m/>
    <s v="Nov 16 2023  9:41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105"/>
    <m/>
    <s v="Nov 16 2023  9:42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25"/>
    <m/>
    <s v="Nov 16 2023  9:42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20"/>
    <m/>
    <s v="Nov 16 2023  9:42AM"/>
    <x v="3"/>
    <x v="3"/>
    <n v="51"/>
    <s v="QUINTAL"/>
    <n v="1"/>
    <s v="PRODUCTOS AGROPECUARIOS"/>
    <n v="1"/>
    <x v="0"/>
    <n v="100"/>
    <n v="45.45"/>
    <s v="Sorgo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231"/>
    <n v="1"/>
    <n v="30"/>
    <m/>
    <s v="Nov 16 2023  9:42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100"/>
    <n v="1.1499999999999999"/>
    <s v="Nov 16 2023  9:42AM"/>
    <x v="61"/>
    <x v="58"/>
    <n v="51"/>
    <s v="QUINTAL"/>
    <n v="1"/>
    <s v="PRODUCTOS AGROPECUARIOS"/>
    <n v="4"/>
    <x v="1"/>
    <n v="100"/>
    <n v="45.45"/>
    <s v="Achiote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120"/>
    <n v="1.25"/>
    <s v="Nov 16 2023  9:42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48"/>
    <n v="0.55000000000000004"/>
    <s v="Nov 16 2023  9:42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105"/>
    <n v="1.1499999999999999"/>
    <s v="Nov 16 2023  9:43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205"/>
    <n v="2.2000000000000002"/>
    <s v="Nov 16 2023  9:43AM"/>
    <x v="8"/>
    <x v="8"/>
    <n v="51"/>
    <s v="QUINTAL"/>
    <n v="1"/>
    <s v="PRODUCTOS AGROPECUARIOS"/>
    <n v="4"/>
    <x v="1"/>
    <n v="100"/>
    <n v="45.45"/>
    <s v="Cacao 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28"/>
    <m/>
    <s v="Nov 16 2023  9:43AM"/>
    <x v="107"/>
    <x v="103"/>
    <n v="13"/>
    <s v="BOLSA 50 LB"/>
    <n v="1"/>
    <s v="PRODUCTOS AGROPECUARIOS"/>
    <n v="4"/>
    <x v="1"/>
    <n v="50"/>
    <n v="22.73"/>
    <s v="Harina de maíz MASECA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24"/>
    <m/>
    <s v="Nov 16 2023  9:43AM"/>
    <x v="12"/>
    <x v="12"/>
    <n v="13"/>
    <s v="BOLSA 50 LB"/>
    <n v="1"/>
    <s v="PRODUCTOS AGROPECUARIOS"/>
    <n v="4"/>
    <x v="1"/>
    <n v="50"/>
    <n v="22.73"/>
    <s v="Harina de trigo fuerte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23"/>
    <m/>
    <s v="Nov 16 2023  9:43AM"/>
    <x v="13"/>
    <x v="13"/>
    <n v="13"/>
    <s v="BOLSA 50 LB"/>
    <n v="1"/>
    <s v="PRODUCTOS AGROPECUARIOS"/>
    <n v="4"/>
    <x v="1"/>
    <n v="50"/>
    <n v="22.73"/>
    <s v="Harina de trigo suave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5"/>
    <m/>
    <s v="Nov 16 2023  9:43AM"/>
    <x v="14"/>
    <x v="14"/>
    <n v="16"/>
    <s v="BOTELLA"/>
    <n v="1"/>
    <s v="PRODUCTOS AGROPECUARIOS"/>
    <n v="4"/>
    <x v="1"/>
    <n v="2.6"/>
    <n v="1.18"/>
    <s v="Miel de abeja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90"/>
    <n v="1"/>
    <s v="Nov 16 2023  9:43AM"/>
    <x v="108"/>
    <x v="104"/>
    <n v="1"/>
    <s v="96 UNIDADES 144 LB"/>
    <n v="1"/>
    <s v="PRODUCTOS AGROPECUARIOS"/>
    <n v="4"/>
    <x v="1"/>
    <n v="144"/>
    <n v="65.45"/>
    <s v="Panela de primera clase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80"/>
    <n v="0.9"/>
    <s v="Nov 16 2023  9:43AM"/>
    <x v="15"/>
    <x v="15"/>
    <n v="6"/>
    <s v="96 UNIDADES 150 LB"/>
    <n v="1"/>
    <s v="PRODUCTOS AGROPECUARIOS"/>
    <n v="4"/>
    <x v="1"/>
    <n v="150"/>
    <n v="68.180000000000007"/>
    <s v="Panela de segunda clase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14"/>
    <n v="0.2"/>
    <s v="Nov 16 2023  9:43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50"/>
    <n v="0.9"/>
    <s v="Nov 16 2023  9:44AM"/>
    <x v="62"/>
    <x v="59"/>
    <n v="51"/>
    <s v="QUINTAL"/>
    <n v="1"/>
    <s v="PRODUCTOS AGROPECUARIOS"/>
    <n v="4"/>
    <x v="1"/>
    <n v="100"/>
    <n v="45.45"/>
    <s v="Soya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40"/>
    <n v="0.5"/>
    <s v="Nov 16 2023  9:44AM"/>
    <x v="63"/>
    <x v="60"/>
    <n v="51"/>
    <s v="QUINTAL"/>
    <n v="1"/>
    <s v="PRODUCTOS AGROPECUARIOS"/>
    <n v="4"/>
    <x v="1"/>
    <n v="100"/>
    <n v="45.45"/>
    <s v="Trigo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1.5"/>
    <m/>
    <s v="Nov 16 2023  9:44AM"/>
    <x v="109"/>
    <x v="105"/>
    <n v="45"/>
    <s v="LIBRA"/>
    <n v="1"/>
    <s v="PRODUCTOS AGROPECUARIOS"/>
    <n v="7"/>
    <x v="5"/>
    <n v="1"/>
    <n v="0.45"/>
    <s v="Pollo Entero( sin menudos)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1.3"/>
    <m/>
    <s v="Nov 16 2023  9:44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1.75"/>
    <m/>
    <s v="Nov 16 2023  9:44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5"/>
    <m/>
    <s v="Nov 16 2023  9:44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4.75"/>
    <m/>
    <s v="Nov 16 2023  9:44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54"/>
    <m/>
    <s v="Nov 16 2023  9:45AM"/>
    <x v="114"/>
    <x v="110"/>
    <n v="25"/>
    <s v="CAJA 12 CARTONES"/>
    <n v="1"/>
    <s v="PRODUCTOS AGROPECUARIOS"/>
    <n v="8"/>
    <x v="6"/>
    <n v="40"/>
    <n v="18.18"/>
    <s v="Huevo Mediano Caja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3"/>
    <m/>
    <s v="Nov 16 2023  9:45AM"/>
    <x v="115"/>
    <x v="111"/>
    <n v="16"/>
    <s v="BOTELLA"/>
    <n v="1"/>
    <s v="PRODUCTOS AGROPECUARIOS"/>
    <n v="9"/>
    <x v="7"/>
    <n v="1.6"/>
    <n v="0.73"/>
    <s v="Crema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2.6"/>
    <m/>
    <s v="Nov 16 2023  9:45AM"/>
    <x v="116"/>
    <x v="112"/>
    <n v="45"/>
    <s v="LIBRA"/>
    <n v="1"/>
    <s v="PRODUCTOS AGROPECUARIOS"/>
    <n v="9"/>
    <x v="7"/>
    <n v="1"/>
    <n v="0.45"/>
    <s v="Quesillo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3.7"/>
    <m/>
    <s v="Nov 16 2023  9:45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157"/>
    <n v="1"/>
    <n v="5"/>
    <m/>
    <s v="Nov 16 2023  9:45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9"/>
    <x v="3"/>
  </r>
  <r>
    <n v="377533"/>
    <n v="915"/>
    <n v="6"/>
    <s v=" SAN SALVADOR"/>
    <n v="14"/>
    <s v="SAN SALVADOR"/>
    <s v="USUARIO MERCADO CENTRAL 25"/>
    <s v="(en blanco)"/>
    <s v="USUARIO MERCADO CENTRAL 25"/>
    <m/>
    <s v="USUARIO MERCADO CENTRAL 25"/>
    <m/>
    <n v="3"/>
    <s v="TERCERA SEMANA"/>
    <n v="11"/>
    <s v="NOVIEMBRE"/>
    <n v="6"/>
    <s v="GILBERTO RECINOS"/>
    <n v="2023"/>
    <n v="2023"/>
    <n v="60"/>
    <n v="1"/>
    <n v="1.75"/>
    <m/>
    <s v="Nov 16 2023  9:45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157"/>
    <n v="1"/>
    <n v="100"/>
    <n v="1.1499999999999999"/>
    <s v="Nov 16 2023  9:46AM"/>
    <x v="61"/>
    <x v="58"/>
    <n v="51"/>
    <s v="QUINTAL"/>
    <n v="1"/>
    <s v="PRODUCTOS AGROPECUARIOS"/>
    <n v="4"/>
    <x v="1"/>
    <n v="100"/>
    <n v="45.45"/>
    <s v="Achiote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157"/>
    <n v="1"/>
    <n v="115"/>
    <n v="1.2"/>
    <s v="Nov 16 2023  9:46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48"/>
    <n v="0.55000000000000004"/>
    <s v="Nov 16 2023  9:46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157"/>
    <n v="1"/>
    <n v="100"/>
    <n v="1.1499999999999999"/>
    <s v="Nov 16 2023  9:46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157"/>
    <n v="1"/>
    <n v="200"/>
    <n v="2.15"/>
    <s v="Nov 16 2023  9:46AM"/>
    <x v="8"/>
    <x v="8"/>
    <n v="51"/>
    <s v="QUINTAL"/>
    <n v="1"/>
    <s v="PRODUCTOS AGROPECUARIOS"/>
    <n v="4"/>
    <x v="1"/>
    <n v="100"/>
    <n v="45.45"/>
    <s v="Cacao 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25"/>
    <m/>
    <s v="Nov 16 2023  9:47AM"/>
    <x v="12"/>
    <x v="12"/>
    <n v="13"/>
    <s v="BOLSA 50 LB"/>
    <n v="1"/>
    <s v="PRODUCTOS AGROPECUARIOS"/>
    <n v="4"/>
    <x v="1"/>
    <n v="50"/>
    <n v="22.73"/>
    <s v="Harina de trigo fuerte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24"/>
    <m/>
    <s v="Nov 16 2023  9:47AM"/>
    <x v="13"/>
    <x v="13"/>
    <n v="13"/>
    <s v="BOLSA 50 LB"/>
    <n v="1"/>
    <s v="PRODUCTOS AGROPECUARIOS"/>
    <n v="4"/>
    <x v="1"/>
    <n v="50"/>
    <n v="22.73"/>
    <s v="Harina de trigo suave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5"/>
    <m/>
    <s v="Nov 16 2023  9:47AM"/>
    <x v="14"/>
    <x v="14"/>
    <n v="16"/>
    <s v="BOTELLA"/>
    <n v="1"/>
    <s v="PRODUCTOS AGROPECUARIOS"/>
    <n v="4"/>
    <x v="1"/>
    <n v="2.6"/>
    <n v="1.18"/>
    <s v="Miel de abeja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m/>
    <n v="1"/>
    <s v="Nov 16 2023  9:47AM"/>
    <x v="108"/>
    <x v="104"/>
    <n v="1"/>
    <s v="96 UNIDADES 144 LB"/>
    <n v="1"/>
    <s v="PRODUCTOS AGROPECUARIOS"/>
    <n v="4"/>
    <x v="1"/>
    <n v="144"/>
    <n v="65.45"/>
    <s v="Panela de primera clase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14"/>
    <n v="0.2"/>
    <s v="Nov 16 2023  9:47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157"/>
    <n v="1"/>
    <n v="55"/>
    <n v="0.6"/>
    <s v="Nov 16 2023  9:47AM"/>
    <x v="62"/>
    <x v="59"/>
    <n v="51"/>
    <s v="QUINTAL"/>
    <n v="1"/>
    <s v="PRODUCTOS AGROPECUARIOS"/>
    <n v="4"/>
    <x v="1"/>
    <n v="100"/>
    <n v="45.45"/>
    <s v="Soya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157"/>
    <n v="1"/>
    <n v="45"/>
    <n v="0.5"/>
    <s v="Nov 16 2023  9:47AM"/>
    <x v="63"/>
    <x v="60"/>
    <n v="51"/>
    <s v="QUINTAL"/>
    <n v="1"/>
    <s v="PRODUCTOS AGROPECUARIOS"/>
    <n v="4"/>
    <x v="1"/>
    <n v="100"/>
    <n v="45.45"/>
    <s v="Trigo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5.25"/>
    <m/>
    <s v="Nov 16 2023  9:47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4.8"/>
    <m/>
    <s v="Nov 16 2023  9:47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57"/>
    <m/>
    <s v="Nov 16 2023  9:47AM"/>
    <x v="120"/>
    <x v="116"/>
    <n v="25"/>
    <s v="CAJA 12 CARTONES"/>
    <n v="1"/>
    <s v="PRODUCTOS AGROPECUARIOS"/>
    <n v="8"/>
    <x v="6"/>
    <n v="45"/>
    <n v="20.45"/>
    <s v="Huevo Grande Caja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55"/>
    <m/>
    <s v="Nov 16 2023  9:47AM"/>
    <x v="114"/>
    <x v="110"/>
    <n v="25"/>
    <s v="CAJA 12 CARTONES"/>
    <n v="1"/>
    <s v="PRODUCTOS AGROPECUARIOS"/>
    <n v="8"/>
    <x v="6"/>
    <n v="40"/>
    <n v="18.18"/>
    <s v="Huevo Mediano Caja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3"/>
    <m/>
    <s v="Nov 16 2023  9:47AM"/>
    <x v="115"/>
    <x v="111"/>
    <n v="16"/>
    <s v="BOTELLA"/>
    <n v="1"/>
    <s v="PRODUCTOS AGROPECUARIOS"/>
    <n v="9"/>
    <x v="7"/>
    <n v="1.6"/>
    <n v="0.73"/>
    <s v="Crema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157"/>
    <n v="1"/>
    <n v="2.5"/>
    <m/>
    <s v="Nov 16 2023  9:48AM"/>
    <x v="116"/>
    <x v="112"/>
    <n v="45"/>
    <s v="LIBRA"/>
    <n v="1"/>
    <s v="PRODUCTOS AGROPECUARIOS"/>
    <n v="9"/>
    <x v="7"/>
    <n v="1"/>
    <n v="0.45"/>
    <s v="Quesillo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157"/>
    <n v="1"/>
    <n v="3.75"/>
    <m/>
    <s v="Nov 16 2023  9:48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157"/>
    <n v="1"/>
    <n v="5"/>
    <m/>
    <s v="Nov 16 2023  9:48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9"/>
    <x v="3"/>
  </r>
  <r>
    <n v="377532"/>
    <n v="914"/>
    <n v="6"/>
    <s v=" SAN SALVADOR"/>
    <n v="14"/>
    <s v="SAN SALVADOR"/>
    <s v="USUARIO MERCADO CENTRAL 24"/>
    <s v="(en blanco)"/>
    <s v="USUARIO MERCADO CENTRAL 24"/>
    <m/>
    <s v="USUARIO MERCADO CENTRAL 24"/>
    <m/>
    <n v="3"/>
    <s v="TERCERA SEMANA"/>
    <n v="11"/>
    <s v="NOVIEMBRE"/>
    <n v="6"/>
    <s v="GILBERTO RECINOS"/>
    <n v="2023"/>
    <n v="2023"/>
    <n v="60"/>
    <n v="1"/>
    <n v="1.75"/>
    <m/>
    <s v="Nov 16 2023  9:48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4.7"/>
    <m/>
    <s v="Nov 16 2023  9:48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4.5999999999999996"/>
    <m/>
    <s v="Nov 16 2023  9:48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4.5999999999999996"/>
    <m/>
    <s v="Nov 16 2023  9:48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4"/>
    <m/>
    <s v="Nov 16 2023  9:49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4"/>
    <m/>
    <s v="Nov 16 2023  9:49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4"/>
    <m/>
    <s v="Nov 16 2023  9:49AM"/>
    <x v="126"/>
    <x v="122"/>
    <n v="45"/>
    <s v="LIBRA"/>
    <n v="1"/>
    <s v="PRODUCTOS AGROPECUARIOS"/>
    <n v="5"/>
    <x v="8"/>
    <n v="1"/>
    <n v="0.45"/>
    <s v="Puyazo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4"/>
    <m/>
    <s v="Nov 16 2023  9:49AM"/>
    <x v="127"/>
    <x v="123"/>
    <n v="45"/>
    <s v="LIBRA"/>
    <n v="1"/>
    <s v="PRODUCTOS AGROPECUARIOS"/>
    <n v="5"/>
    <x v="8"/>
    <n v="1"/>
    <n v="0.45"/>
    <s v="Salon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4"/>
    <m/>
    <s v="Nov 16 2023  9:49AM"/>
    <x v="128"/>
    <x v="124"/>
    <n v="45"/>
    <s v="LIBRA"/>
    <n v="1"/>
    <s v="PRODUCTOS AGROPECUARIOS"/>
    <n v="5"/>
    <x v="8"/>
    <n v="1"/>
    <n v="0.45"/>
    <s v="Solomo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6"/>
    <m/>
    <s v="Nov 16 2023  9:49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3"/>
    <m/>
    <s v="Nov 16 2023  9:49AM"/>
    <x v="130"/>
    <x v="126"/>
    <n v="45"/>
    <s v="LIBRA"/>
    <n v="1"/>
    <s v="PRODUCTOS AGROPECUARIOS"/>
    <n v="6"/>
    <x v="9"/>
    <n v="1"/>
    <n v="0.45"/>
    <s v="Costilla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3"/>
    <m/>
    <s v="Nov 16 2023  9:49AM"/>
    <x v="131"/>
    <x v="127"/>
    <n v="45"/>
    <s v="LIBRA"/>
    <n v="1"/>
    <s v="PRODUCTOS AGROPECUARIOS"/>
    <n v="6"/>
    <x v="9"/>
    <n v="1"/>
    <n v="0.45"/>
    <s v="Lomo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2.7"/>
    <m/>
    <s v="Nov 16 2023  9:49AM"/>
    <x v="132"/>
    <x v="128"/>
    <n v="45"/>
    <s v="LIBRA"/>
    <n v="1"/>
    <s v="PRODUCTOS AGROPECUARIOS"/>
    <n v="6"/>
    <x v="9"/>
    <n v="1"/>
    <n v="0.45"/>
    <s v="Posta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5"/>
    <m/>
    <s v="Nov 16 2023  9:49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4.8"/>
    <m/>
    <s v="Nov 16 2023  9:49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57"/>
    <m/>
    <s v="Nov 16 2023  9:49AM"/>
    <x v="120"/>
    <x v="116"/>
    <n v="25"/>
    <s v="CAJA 12 CARTONES"/>
    <n v="1"/>
    <s v="PRODUCTOS AGROPECUARIOS"/>
    <n v="8"/>
    <x v="6"/>
    <n v="45"/>
    <n v="20.45"/>
    <s v="Huevo Grande Caja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55"/>
    <m/>
    <s v="Nov 16 2023  9:49AM"/>
    <x v="114"/>
    <x v="110"/>
    <n v="25"/>
    <s v="CAJA 12 CARTONES"/>
    <n v="1"/>
    <s v="PRODUCTOS AGROPECUARIOS"/>
    <n v="8"/>
    <x v="6"/>
    <n v="40"/>
    <n v="18.18"/>
    <s v="Huevo Mediano Caja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3"/>
    <m/>
    <s v="Nov 16 2023  9:49AM"/>
    <x v="115"/>
    <x v="111"/>
    <n v="16"/>
    <s v="BOTELLA"/>
    <n v="1"/>
    <s v="PRODUCTOS AGROPECUARIOS"/>
    <n v="9"/>
    <x v="7"/>
    <n v="1.6"/>
    <n v="0.73"/>
    <s v="Crema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157"/>
    <n v="1"/>
    <n v="2.65"/>
    <m/>
    <s v="Nov 16 2023  9:49AM"/>
    <x v="116"/>
    <x v="112"/>
    <n v="45"/>
    <s v="LIBRA"/>
    <n v="1"/>
    <s v="PRODUCTOS AGROPECUARIOS"/>
    <n v="9"/>
    <x v="7"/>
    <n v="1"/>
    <n v="0.45"/>
    <s v="Quesillo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157"/>
    <n v="1"/>
    <n v="3.75"/>
    <m/>
    <s v="Nov 16 2023  9:49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157"/>
    <n v="1"/>
    <n v="5"/>
    <m/>
    <s v="Nov 16 2023  9:49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9"/>
    <x v="3"/>
  </r>
  <r>
    <n v="377531"/>
    <n v="913"/>
    <n v="6"/>
    <s v=" SAN SALVADOR"/>
    <n v="14"/>
    <s v="SAN SALVADOR"/>
    <s v="USUARIO MERCADO CENTRAL 23"/>
    <s v="(en blanco)"/>
    <s v="USUARIO MERCADO CENTRAL 23"/>
    <m/>
    <s v="USUARIO MERCADO CENTRAL 23"/>
    <m/>
    <n v="3"/>
    <s v="TERCERA SEMANA"/>
    <n v="11"/>
    <s v="NOVIEMBRE"/>
    <n v="6"/>
    <s v="GILBERTO RECINOS"/>
    <n v="2023"/>
    <n v="2023"/>
    <n v="60"/>
    <n v="1"/>
    <n v="1.75"/>
    <m/>
    <s v="Nov 16 2023  9:50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2"/>
    <m/>
    <s v="Nov 16 2023  9:50AM"/>
    <x v="95"/>
    <x v="91"/>
    <n v="45"/>
    <s v="LIBRA"/>
    <n v="1"/>
    <s v="PRODUCTOS AGROPECUARIOS"/>
    <n v="10"/>
    <x v="4"/>
    <n v="1"/>
    <n v="0.45"/>
    <s v="Bagre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4.5"/>
    <m/>
    <s v="Nov 16 2023  9:50AM"/>
    <x v="96"/>
    <x v="92"/>
    <n v="45"/>
    <s v="LIBRA"/>
    <n v="1"/>
    <s v="PRODUCTOS AGROPECUARIOS"/>
    <n v="10"/>
    <x v="4"/>
    <n v="1"/>
    <n v="0.45"/>
    <s v="Boca colorada mediano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3.5"/>
    <m/>
    <s v="Nov 16 2023  9:50AM"/>
    <x v="103"/>
    <x v="99"/>
    <n v="45"/>
    <s v="LIBRA"/>
    <n v="1"/>
    <s v="PRODUCTOS AGROPECUARIOS"/>
    <n v="10"/>
    <x v="4"/>
    <n v="1"/>
    <n v="0.45"/>
    <s v="Camaron cultivado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5"/>
    <m/>
    <s v="Nov 16 2023  9:50AM"/>
    <x v="133"/>
    <x v="129"/>
    <n v="45"/>
    <s v="LIBRA"/>
    <n v="1"/>
    <s v="PRODUCTOS AGROPECUARIOS"/>
    <n v="10"/>
    <x v="4"/>
    <n v="1"/>
    <n v="0.45"/>
    <s v="Camaroncillo Seco Salado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5"/>
    <m/>
    <s v="Nov 16 2023  9:50AM"/>
    <x v="104"/>
    <x v="100"/>
    <n v="45"/>
    <s v="LIBRA"/>
    <n v="1"/>
    <s v="PRODUCTOS AGROPECUARIOS"/>
    <n v="10"/>
    <x v="4"/>
    <n v="1"/>
    <n v="0.45"/>
    <s v="Cola de camaron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3"/>
    <m/>
    <s v="Nov 16 2023  9:50AM"/>
    <x v="97"/>
    <x v="93"/>
    <n v="45"/>
    <s v="LIBRA"/>
    <n v="1"/>
    <s v="PRODUCTOS AGROPECUARIOS"/>
    <n v="10"/>
    <x v="4"/>
    <n v="1"/>
    <n v="0.45"/>
    <s v="Corvina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3.5"/>
    <m/>
    <s v="Nov 16 2023  9:51AM"/>
    <x v="98"/>
    <x v="94"/>
    <n v="45"/>
    <s v="LIBRA"/>
    <n v="1"/>
    <s v="PRODUCTOS AGROPECUARIOS"/>
    <n v="10"/>
    <x v="4"/>
    <n v="1"/>
    <n v="0.45"/>
    <s v="Lonja de dorado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6"/>
    <m/>
    <s v="Nov 16 2023  9:51AM"/>
    <x v="99"/>
    <x v="95"/>
    <n v="45"/>
    <s v="LIBRA"/>
    <n v="1"/>
    <s v="PRODUCTOS AGROPECUARIOS"/>
    <n v="10"/>
    <x v="4"/>
    <n v="1"/>
    <n v="0.45"/>
    <s v="Lonja de boca colorada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5"/>
    <m/>
    <s v="Nov 16 2023  9:51AM"/>
    <x v="100"/>
    <x v="96"/>
    <n v="45"/>
    <s v="LIBRA"/>
    <n v="1"/>
    <s v="PRODUCTOS AGROPECUARIOS"/>
    <n v="10"/>
    <x v="4"/>
    <n v="1"/>
    <n v="0.45"/>
    <s v="Lonja de tiburón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2.5"/>
    <m/>
    <s v="Nov 16 2023  9:51AM"/>
    <x v="101"/>
    <x v="97"/>
    <n v="45"/>
    <s v="LIBRA"/>
    <n v="1"/>
    <s v="PRODUCTOS AGROPECUARIOS"/>
    <n v="10"/>
    <x v="4"/>
    <n v="1"/>
    <n v="0.45"/>
    <s v="Macarela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6"/>
    <m/>
    <s v="Nov 16 2023  9:51AM"/>
    <x v="105"/>
    <x v="101"/>
    <n v="45"/>
    <s v="LIBRA"/>
    <n v="1"/>
    <s v="PRODUCTOS AGROPECUARIOS"/>
    <n v="10"/>
    <x v="4"/>
    <n v="1"/>
    <n v="0.45"/>
    <s v="Pescado seco (macarela)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3"/>
    <m/>
    <s v="Nov 16 2023  9:51AM"/>
    <x v="102"/>
    <x v="98"/>
    <n v="45"/>
    <s v="LIBRA"/>
    <n v="1"/>
    <s v="PRODUCTOS AGROPECUARIOS"/>
    <n v="10"/>
    <x v="4"/>
    <n v="1"/>
    <n v="0.45"/>
    <s v="Róbalo mediano"/>
    <m/>
    <n v="0"/>
    <n v="16"/>
    <n v="11"/>
    <n v="9"/>
    <x v="3"/>
  </r>
  <r>
    <n v="377530"/>
    <n v="912"/>
    <n v="6"/>
    <s v=" SAN SALVADOR"/>
    <n v="14"/>
    <s v="SAN SALVADOR"/>
    <s v="USUARIO MERCADO CENTRAL 22"/>
    <s v="(en blanco)"/>
    <s v="USUARIO MERCADO CENTRAL 22"/>
    <m/>
    <s v="USUARIO MERCADO CENTRAL 22"/>
    <m/>
    <n v="3"/>
    <s v="TERCERA SEMANA"/>
    <n v="11"/>
    <s v="NOVIEMBRE"/>
    <n v="6"/>
    <s v="GILBERTO RECINOS"/>
    <n v="2023"/>
    <n v="2023"/>
    <n v="60"/>
    <n v="1"/>
    <n v="2"/>
    <m/>
    <s v="Nov 16 2023  9:51AM"/>
    <x v="106"/>
    <x v="102"/>
    <n v="45"/>
    <s v="LIBRA"/>
    <n v="1"/>
    <s v="PRODUCTOS AGROPECUARIOS"/>
    <n v="10"/>
    <x v="4"/>
    <n v="1"/>
    <n v="0.45"/>
    <s v="Tilapia"/>
    <m/>
    <n v="0"/>
    <n v="16"/>
    <n v="11"/>
    <n v="9"/>
    <x v="3"/>
  </r>
  <r>
    <n v="37746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3"/>
    <n v="2023"/>
    <n v="231"/>
    <n v="1"/>
    <n v="47"/>
    <n v="0.55000000000000004"/>
    <s v="Nov 16 2023  9:52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7"/>
    <x v="4"/>
  </r>
  <r>
    <n v="37746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3"/>
    <n v="2023"/>
    <n v="60"/>
    <n v="1"/>
    <n v="110"/>
    <n v="1.25"/>
    <s v="Nov 16 2023  9:52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7"/>
    <x v="4"/>
  </r>
  <r>
    <n v="37746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3"/>
    <n v="2023"/>
    <n v="60"/>
    <n v="1"/>
    <n v="108"/>
    <n v="1.2"/>
    <s v="Nov 16 2023  9:52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7"/>
    <x v="4"/>
  </r>
  <r>
    <n v="37746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3"/>
    <n v="2023"/>
    <n v="60"/>
    <n v="1"/>
    <n v="25"/>
    <n v="0.35"/>
    <s v="Nov 16 2023  9:52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7"/>
    <x v="4"/>
  </r>
  <r>
    <n v="37746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3"/>
    <n v="2023"/>
    <n v="60"/>
    <n v="1"/>
    <n v="23"/>
    <n v="0.4"/>
    <s v="Nov 16 2023  9:52AM"/>
    <x v="3"/>
    <x v="3"/>
    <n v="51"/>
    <s v="QUINTAL"/>
    <n v="1"/>
    <s v="PRODUCTOS AGROPECUARIOS"/>
    <n v="1"/>
    <x v="0"/>
    <n v="100"/>
    <n v="45.45"/>
    <s v="Sorgo"/>
    <m/>
    <n v="0"/>
    <n v="16"/>
    <n v="11"/>
    <n v="7"/>
    <x v="4"/>
  </r>
  <r>
    <n v="377468"/>
    <n v="575"/>
    <n v="5"/>
    <s v=" LA LIBERTAD"/>
    <n v="11"/>
    <s v="SANTA TECLA"/>
    <s v="GODOFREDO"/>
    <s v="RAMIREZ LOPEZ"/>
    <s v="TIENDA GODO"/>
    <s v="PRIMERA AV. SUR # 1-3"/>
    <s v="RAMIREZ LOPEZ"/>
    <s v="2229-3294"/>
    <n v="3"/>
    <s v="TERCERA SEMANA"/>
    <n v="11"/>
    <s v="NOVIEMBRE"/>
    <n v="6"/>
    <s v="GILBERTO RECINOS"/>
    <n v="2023"/>
    <n v="2023"/>
    <n v="231"/>
    <n v="1"/>
    <n v="28"/>
    <n v="0.35"/>
    <s v="Nov 16 2023  9:52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7"/>
    <x v="4"/>
  </r>
  <r>
    <n v="37746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3"/>
    <n v="2023"/>
    <n v="231"/>
    <n v="1"/>
    <n v="47"/>
    <n v="0.55000000000000004"/>
    <s v="Nov 16 2023  9:53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7"/>
    <x v="4"/>
  </r>
  <r>
    <n v="37746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3"/>
    <n v="2023"/>
    <n v="157"/>
    <n v="1"/>
    <n v="100"/>
    <n v="1.25"/>
    <s v="Nov 16 2023  9:53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7"/>
    <x v="4"/>
  </r>
  <r>
    <n v="37746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3"/>
    <n v="2023"/>
    <n v="157"/>
    <n v="1"/>
    <n v="98"/>
    <n v="1.2"/>
    <s v="Nov 16 2023  9:53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7"/>
    <x v="4"/>
  </r>
  <r>
    <n v="37746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3"/>
    <n v="2023"/>
    <n v="60"/>
    <n v="1"/>
    <n v="25"/>
    <n v="0.35"/>
    <s v="Nov 16 2023  9:53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7"/>
    <x v="4"/>
  </r>
  <r>
    <n v="37746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3"/>
    <n v="2023"/>
    <n v="60"/>
    <n v="1"/>
    <n v="23"/>
    <n v="0.4"/>
    <s v="Nov 16 2023  9:53AM"/>
    <x v="3"/>
    <x v="3"/>
    <n v="51"/>
    <s v="QUINTAL"/>
    <n v="1"/>
    <s v="PRODUCTOS AGROPECUARIOS"/>
    <n v="1"/>
    <x v="0"/>
    <n v="100"/>
    <n v="45.45"/>
    <s v="Sorgo"/>
    <m/>
    <n v="0"/>
    <n v="16"/>
    <n v="11"/>
    <n v="7"/>
    <x v="4"/>
  </r>
  <r>
    <n v="37746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3"/>
    <n v="2023"/>
    <n v="231"/>
    <n v="1"/>
    <n v="30"/>
    <n v="0.35"/>
    <s v="Nov 16 2023  9:53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7"/>
    <x v="4"/>
  </r>
  <r>
    <n v="37746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3"/>
    <n v="2023"/>
    <n v="60"/>
    <n v="1"/>
    <n v="49"/>
    <n v="0.6"/>
    <s v="Nov 16 2023  9:53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7"/>
    <x v="4"/>
  </r>
  <r>
    <n v="377466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3"/>
    <s v="TERCERA SEMANA"/>
    <n v="11"/>
    <s v="NOVIEMBRE"/>
    <n v="6"/>
    <s v="GILBERTO RECINOS"/>
    <n v="2023"/>
    <n v="2023"/>
    <n v="60"/>
    <n v="1"/>
    <n v="15"/>
    <n v="0.2"/>
    <s v="Nov 16 2023  9:53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7"/>
    <x v="4"/>
  </r>
  <r>
    <n v="3774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3"/>
    <n v="2023"/>
    <n v="351"/>
    <n v="1"/>
    <n v="21"/>
    <m/>
    <s v="Nov 16 2023  9:54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7"/>
    <x v="4"/>
  </r>
  <r>
    <n v="3774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3"/>
    <n v="2023"/>
    <n v="138"/>
    <n v="1"/>
    <n v="20"/>
    <m/>
    <s v="Nov 16 2023  9:54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7"/>
    <x v="4"/>
  </r>
  <r>
    <n v="3774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3"/>
    <n v="2023"/>
    <n v="138"/>
    <n v="1"/>
    <n v="34"/>
    <m/>
    <s v="Nov 16 2023  9:54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7"/>
    <x v="4"/>
  </r>
  <r>
    <n v="3774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3"/>
    <n v="2023"/>
    <n v="89"/>
    <n v="1"/>
    <n v="36"/>
    <m/>
    <s v="Nov 16 2023  9:54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7"/>
    <x v="4"/>
  </r>
  <r>
    <n v="3774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3"/>
    <n v="2023"/>
    <n v="89"/>
    <n v="1"/>
    <n v="33"/>
    <m/>
    <s v="Nov 16 2023  9:54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7"/>
    <x v="4"/>
  </r>
  <r>
    <n v="3774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3"/>
    <n v="2023"/>
    <n v="89"/>
    <n v="1"/>
    <n v="42"/>
    <m/>
    <s v="Nov 16 2023  9:55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7"/>
    <x v="4"/>
  </r>
  <r>
    <n v="3774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3"/>
    <n v="2023"/>
    <n v="89"/>
    <n v="1"/>
    <n v="28"/>
    <m/>
    <s v="Nov 16 2023  9:55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7"/>
    <x v="4"/>
  </r>
  <r>
    <n v="3774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3"/>
    <n v="2023"/>
    <n v="89"/>
    <n v="1"/>
    <n v="26"/>
    <m/>
    <s v="Nov 16 2023  9:55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7"/>
    <x v="4"/>
  </r>
  <r>
    <n v="377470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3"/>
    <s v="TERCERA SEMANA"/>
    <n v="11"/>
    <s v="NOVIEMBRE"/>
    <n v="6"/>
    <s v="GILBERTO RECINOS"/>
    <n v="2023"/>
    <n v="2023"/>
    <n v="89"/>
    <n v="1"/>
    <n v="14"/>
    <m/>
    <s v="Nov 16 2023  9:55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7"/>
    <x v="4"/>
  </r>
  <r>
    <n v="3774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3"/>
    <n v="2023"/>
    <n v="351"/>
    <n v="1"/>
    <n v="20"/>
    <m/>
    <s v="Nov 16 2023  9:55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7"/>
    <x v="4"/>
  </r>
  <r>
    <n v="3774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3"/>
    <n v="2023"/>
    <n v="138"/>
    <n v="1"/>
    <n v="18"/>
    <m/>
    <s v="Nov 16 2023  9:55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7"/>
    <x v="4"/>
  </r>
  <r>
    <n v="3774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3"/>
    <n v="2023"/>
    <n v="138"/>
    <n v="1"/>
    <n v="32"/>
    <m/>
    <s v="Nov 16 2023  9:55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7"/>
    <x v="4"/>
  </r>
  <r>
    <n v="3774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3"/>
    <n v="2023"/>
    <n v="89"/>
    <n v="1"/>
    <n v="35"/>
    <m/>
    <s v="Nov 16 2023  9:55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7"/>
    <x v="4"/>
  </r>
  <r>
    <n v="3774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3"/>
    <n v="2023"/>
    <n v="89"/>
    <n v="1"/>
    <n v="32"/>
    <m/>
    <s v="Nov 16 2023  9:56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7"/>
    <x v="4"/>
  </r>
  <r>
    <n v="3774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3"/>
    <n v="2023"/>
    <n v="89"/>
    <n v="1"/>
    <n v="40"/>
    <m/>
    <s v="Nov 16 2023  9:56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7"/>
    <x v="4"/>
  </r>
  <r>
    <n v="3774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3"/>
    <n v="2023"/>
    <n v="89"/>
    <n v="1"/>
    <n v="26"/>
    <m/>
    <s v="Nov 16 2023  9:56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7"/>
    <x v="4"/>
  </r>
  <r>
    <n v="3774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3"/>
    <n v="2023"/>
    <n v="89"/>
    <n v="1"/>
    <n v="25"/>
    <m/>
    <s v="Nov 16 2023  9:56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7"/>
    <x v="4"/>
  </r>
  <r>
    <n v="377469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3"/>
    <s v="TERCERA SEMANA"/>
    <n v="11"/>
    <s v="NOVIEMBRE"/>
    <n v="6"/>
    <s v="GILBERTO RECINOS"/>
    <n v="2023"/>
    <n v="2023"/>
    <n v="89"/>
    <n v="1"/>
    <n v="12"/>
    <m/>
    <s v="Nov 16 2023  9:56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7"/>
    <x v="4"/>
  </r>
  <r>
    <n v="37748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1"/>
    <s v="NOVIEMBRE"/>
    <n v="6"/>
    <s v="GILBERTO RECINOS"/>
    <n v="2023"/>
    <n v="2023"/>
    <n v="60"/>
    <n v="1"/>
    <n v="50.5"/>
    <m/>
    <s v="Nov 16 2023  9:56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7"/>
    <x v="4"/>
  </r>
  <r>
    <n v="37748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1"/>
    <s v="NOVIEMBRE"/>
    <n v="6"/>
    <s v="GILBERTO RECINOS"/>
    <n v="2023"/>
    <n v="2023"/>
    <n v="60"/>
    <n v="1"/>
    <n v="25.5"/>
    <m/>
    <s v="Nov 16 2023  9:56AM"/>
    <x v="12"/>
    <x v="12"/>
    <n v="13"/>
    <s v="BOLSA 50 LB"/>
    <n v="1"/>
    <s v="PRODUCTOS AGROPECUARIOS"/>
    <n v="4"/>
    <x v="1"/>
    <n v="50"/>
    <n v="22.73"/>
    <s v="Harina de trigo fuerte"/>
    <m/>
    <n v="0"/>
    <n v="16"/>
    <n v="11"/>
    <n v="7"/>
    <x v="4"/>
  </r>
  <r>
    <n v="377480"/>
    <n v="730"/>
    <n v="5"/>
    <s v=" LA LIBERTAD"/>
    <n v="11"/>
    <s v="SANTA TECLA"/>
    <s v="DORIS"/>
    <s v="MORALES"/>
    <s v="DORIS MORALES"/>
    <s v="ESQUINA OPUESTA A PALACIO MUNICIPA"/>
    <s v="DORIS MORALES"/>
    <m/>
    <n v="3"/>
    <s v="TERCERA SEMANA"/>
    <n v="11"/>
    <s v="NOVIEMBRE"/>
    <n v="6"/>
    <s v="GILBERTO RECINOS"/>
    <n v="2023"/>
    <n v="2023"/>
    <n v="60"/>
    <n v="1"/>
    <n v="24"/>
    <m/>
    <s v="Nov 16 2023  9:56AM"/>
    <x v="13"/>
    <x v="13"/>
    <n v="13"/>
    <s v="BOLSA 50 LB"/>
    <n v="1"/>
    <s v="PRODUCTOS AGROPECUARIOS"/>
    <n v="4"/>
    <x v="1"/>
    <n v="50"/>
    <n v="22.73"/>
    <s v="Harina de trigo suave"/>
    <m/>
    <n v="0"/>
    <n v="16"/>
    <n v="11"/>
    <n v="7"/>
    <x v="4"/>
  </r>
  <r>
    <n v="37747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3"/>
    <n v="2023"/>
    <n v="157"/>
    <n v="1"/>
    <n v="105"/>
    <n v="1.2"/>
    <s v="Nov 16 2023  9:57AM"/>
    <x v="61"/>
    <x v="58"/>
    <n v="51"/>
    <s v="QUINTAL"/>
    <n v="1"/>
    <s v="PRODUCTOS AGROPECUARIOS"/>
    <n v="4"/>
    <x v="1"/>
    <n v="100"/>
    <n v="45.45"/>
    <s v="Achiote"/>
    <m/>
    <n v="0"/>
    <n v="16"/>
    <n v="11"/>
    <n v="7"/>
    <x v="4"/>
  </r>
  <r>
    <n v="37747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3"/>
    <n v="2023"/>
    <n v="157"/>
    <n v="1"/>
    <n v="125"/>
    <n v="1.3"/>
    <s v="Nov 16 2023  9:57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7"/>
    <x v="4"/>
  </r>
  <r>
    <n v="37747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3"/>
    <n v="2023"/>
    <n v="60"/>
    <n v="1"/>
    <n v="50"/>
    <n v="0.6"/>
    <s v="Nov 16 2023  9:57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7"/>
    <x v="4"/>
  </r>
  <r>
    <n v="37747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3"/>
    <n v="2023"/>
    <n v="157"/>
    <n v="1"/>
    <n v="110"/>
    <n v="1.2"/>
    <s v="Nov 16 2023  9:57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7"/>
    <x v="4"/>
  </r>
  <r>
    <n v="37747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3"/>
    <n v="2023"/>
    <n v="157"/>
    <n v="1"/>
    <n v="210"/>
    <n v="2.2799999999999998"/>
    <s v="Nov 16 2023  9:57AM"/>
    <x v="8"/>
    <x v="8"/>
    <n v="51"/>
    <s v="QUINTAL"/>
    <n v="1"/>
    <s v="PRODUCTOS AGROPECUARIOS"/>
    <n v="4"/>
    <x v="1"/>
    <n v="100"/>
    <n v="45.45"/>
    <s v="Cacao "/>
    <m/>
    <n v="0"/>
    <n v="16"/>
    <n v="11"/>
    <n v="7"/>
    <x v="4"/>
  </r>
  <r>
    <n v="377479"/>
    <n v="729"/>
    <n v="5"/>
    <s v=" LA LIBERTAD"/>
    <n v="11"/>
    <s v="SANTA TECLA"/>
    <s v="JUAN"/>
    <s v="FLORES"/>
    <s v="JUAN FLORES"/>
    <s v="MERCADO MUNICIPAL PUESTO # 1406"/>
    <s v="JUAN FLORES"/>
    <m/>
    <n v="3"/>
    <s v="TERCERA SEMANA"/>
    <n v="11"/>
    <s v="NOVIEMBRE"/>
    <n v="6"/>
    <s v="GILBERTO RECINOS"/>
    <n v="2023"/>
    <n v="2023"/>
    <n v="157"/>
    <n v="1"/>
    <n v="80"/>
    <n v="1"/>
    <s v="Nov 16 2023  9:58AM"/>
    <x v="63"/>
    <x v="60"/>
    <n v="51"/>
    <s v="QUINTAL"/>
    <n v="1"/>
    <s v="PRODUCTOS AGROPECUARIOS"/>
    <n v="4"/>
    <x v="1"/>
    <n v="100"/>
    <n v="45.45"/>
    <s v="Trigo"/>
    <m/>
    <n v="0"/>
    <n v="16"/>
    <n v="11"/>
    <n v="7"/>
    <x v="4"/>
  </r>
  <r>
    <n v="37747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3"/>
    <n v="2023"/>
    <n v="157"/>
    <n v="1"/>
    <m/>
    <n v="1.2"/>
    <s v="Nov 16 2023  9:58AM"/>
    <x v="61"/>
    <x v="58"/>
    <n v="51"/>
    <s v="QUINTAL"/>
    <n v="1"/>
    <s v="PRODUCTOS AGROPECUARIOS"/>
    <n v="4"/>
    <x v="1"/>
    <n v="100"/>
    <n v="45.45"/>
    <s v="Achiote"/>
    <m/>
    <n v="0"/>
    <n v="16"/>
    <n v="11"/>
    <n v="7"/>
    <x v="4"/>
  </r>
  <r>
    <n v="37747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3"/>
    <n v="2023"/>
    <n v="157"/>
    <n v="1"/>
    <m/>
    <n v="1.25"/>
    <s v="Nov 16 2023  9:58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7"/>
    <x v="4"/>
  </r>
  <r>
    <n v="37747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3"/>
    <n v="2023"/>
    <n v="157"/>
    <n v="1"/>
    <m/>
    <n v="0.6"/>
    <s v="Nov 16 2023  9:58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7"/>
    <x v="4"/>
  </r>
  <r>
    <n v="37747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3"/>
    <n v="2023"/>
    <n v="157"/>
    <n v="1"/>
    <m/>
    <n v="1.2"/>
    <s v="Nov 16 2023  9:58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7"/>
    <x v="4"/>
  </r>
  <r>
    <n v="37747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3"/>
    <n v="2023"/>
    <n v="157"/>
    <n v="1"/>
    <m/>
    <n v="2.25"/>
    <s v="Nov 16 2023  9:58AM"/>
    <x v="8"/>
    <x v="8"/>
    <n v="51"/>
    <s v="QUINTAL"/>
    <n v="1"/>
    <s v="PRODUCTOS AGROPECUARIOS"/>
    <n v="4"/>
    <x v="1"/>
    <n v="100"/>
    <n v="45.45"/>
    <s v="Cacao "/>
    <m/>
    <n v="0"/>
    <n v="16"/>
    <n v="11"/>
    <n v="7"/>
    <x v="4"/>
  </r>
  <r>
    <n v="37747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3"/>
    <n v="2023"/>
    <n v="60"/>
    <n v="1"/>
    <n v="5"/>
    <m/>
    <s v="Nov 16 2023  9:58AM"/>
    <x v="14"/>
    <x v="14"/>
    <n v="16"/>
    <s v="BOTELLA"/>
    <n v="1"/>
    <s v="PRODUCTOS AGROPECUARIOS"/>
    <n v="4"/>
    <x v="1"/>
    <n v="2.6"/>
    <n v="1.18"/>
    <s v="Miel de abeja"/>
    <m/>
    <n v="0"/>
    <n v="16"/>
    <n v="11"/>
    <n v="7"/>
    <x v="4"/>
  </r>
  <r>
    <n v="37747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3"/>
    <n v="2023"/>
    <n v="60"/>
    <n v="1"/>
    <m/>
    <n v="1.1499999999999999"/>
    <s v="Nov 16 2023  9:58AM"/>
    <x v="108"/>
    <x v="104"/>
    <n v="1"/>
    <s v="96 UNIDADES 144 LB"/>
    <n v="1"/>
    <s v="PRODUCTOS AGROPECUARIOS"/>
    <n v="4"/>
    <x v="1"/>
    <n v="144"/>
    <n v="65.45"/>
    <s v="Panela de primera clase"/>
    <m/>
    <n v="0"/>
    <n v="16"/>
    <n v="11"/>
    <n v="7"/>
    <x v="4"/>
  </r>
  <r>
    <n v="377478"/>
    <n v="728"/>
    <n v="5"/>
    <s v=" LA LIBERTAD"/>
    <n v="11"/>
    <s v="SANTA TECLA"/>
    <s v="HECTOR"/>
    <s v="TOBAR"/>
    <s v="HECTOR TOBAR"/>
    <s v="MERCADO MUNICIPAL PUESTO # 1345"/>
    <s v="HECTOR TOBAR"/>
    <m/>
    <n v="3"/>
    <s v="TERCERA SEMANA"/>
    <n v="11"/>
    <s v="NOVIEMBRE"/>
    <n v="6"/>
    <s v="GILBERTO RECINOS"/>
    <n v="2023"/>
    <n v="2023"/>
    <n v="157"/>
    <n v="1"/>
    <m/>
    <n v="1"/>
    <s v="Nov 16 2023  9:59AM"/>
    <x v="62"/>
    <x v="59"/>
    <n v="51"/>
    <s v="QUINTAL"/>
    <n v="1"/>
    <s v="PRODUCTOS AGROPECUARIOS"/>
    <n v="4"/>
    <x v="1"/>
    <n v="100"/>
    <n v="45.45"/>
    <s v="Soya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4.8"/>
    <m/>
    <s v="Nov 16 2023  9:59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4.5999999999999996"/>
    <m/>
    <s v="Nov 16 2023  9:59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4.5"/>
    <m/>
    <s v="Nov 16 2023  9:59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4"/>
    <m/>
    <s v="Nov 16 2023  9:59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4"/>
    <m/>
    <s v="Nov 16 2023  9:59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4"/>
    <m/>
    <s v="Nov 16 2023  9:59AM"/>
    <x v="126"/>
    <x v="122"/>
    <n v="45"/>
    <s v="LIBRA"/>
    <n v="1"/>
    <s v="PRODUCTOS AGROPECUARIOS"/>
    <n v="5"/>
    <x v="8"/>
    <n v="1"/>
    <n v="0.45"/>
    <s v="Puyazo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4"/>
    <m/>
    <s v="Nov 16 2023  9:59AM"/>
    <x v="127"/>
    <x v="123"/>
    <n v="45"/>
    <s v="LIBRA"/>
    <n v="1"/>
    <s v="PRODUCTOS AGROPECUARIOS"/>
    <n v="5"/>
    <x v="8"/>
    <n v="1"/>
    <n v="0.45"/>
    <s v="Salon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4"/>
    <m/>
    <s v="Nov 16 2023  9:59AM"/>
    <x v="128"/>
    <x v="124"/>
    <n v="45"/>
    <s v="LIBRA"/>
    <n v="1"/>
    <s v="PRODUCTOS AGROPECUARIOS"/>
    <n v="5"/>
    <x v="8"/>
    <n v="1"/>
    <n v="0.45"/>
    <s v="Solomo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5"/>
    <m/>
    <s v="Nov 16 2023  9:59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3.25"/>
    <m/>
    <s v="Nov 16 2023  9:59AM"/>
    <x v="130"/>
    <x v="126"/>
    <n v="45"/>
    <s v="LIBRA"/>
    <n v="1"/>
    <s v="PRODUCTOS AGROPECUARIOS"/>
    <n v="6"/>
    <x v="9"/>
    <n v="1"/>
    <n v="0.45"/>
    <s v="Costilla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3.25"/>
    <m/>
    <s v="Nov 16 2023  9:59AM"/>
    <x v="131"/>
    <x v="127"/>
    <n v="45"/>
    <s v="LIBRA"/>
    <n v="1"/>
    <s v="PRODUCTOS AGROPECUARIOS"/>
    <n v="6"/>
    <x v="9"/>
    <n v="1"/>
    <n v="0.45"/>
    <s v="Lomo"/>
    <m/>
    <n v="0"/>
    <n v="16"/>
    <n v="11"/>
    <n v="7"/>
    <x v="4"/>
  </r>
  <r>
    <n v="377477"/>
    <n v="727"/>
    <n v="5"/>
    <s v=" LA LIBERTAD"/>
    <n v="11"/>
    <s v="SANTA TECLA"/>
    <s v="JONY"/>
    <s v="HUEZO"/>
    <s v="JONY HUEZO"/>
    <s v="MERCADO MUNICIPAL PUESTO # 69"/>
    <s v="JONY HUEZO"/>
    <m/>
    <n v="3"/>
    <s v="TERCERA SEMANA"/>
    <n v="11"/>
    <s v="NOVIEMBRE"/>
    <n v="6"/>
    <s v="GILBERTO RECINOS"/>
    <n v="2023"/>
    <n v="2023"/>
    <n v="60"/>
    <n v="1"/>
    <n v="3"/>
    <m/>
    <s v="Nov 16 2023  9:59AM"/>
    <x v="132"/>
    <x v="128"/>
    <n v="45"/>
    <s v="LIBRA"/>
    <n v="1"/>
    <s v="PRODUCTOS AGROPECUARIOS"/>
    <n v="6"/>
    <x v="9"/>
    <n v="1"/>
    <n v="0.45"/>
    <s v="Posta"/>
    <m/>
    <n v="0"/>
    <n v="16"/>
    <n v="11"/>
    <n v="7"/>
    <x v="4"/>
  </r>
  <r>
    <n v="37747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1"/>
    <s v="NOVIEMBRE"/>
    <n v="6"/>
    <s v="GILBERTO RECINOS"/>
    <n v="2023"/>
    <n v="2023"/>
    <n v="60"/>
    <n v="1"/>
    <n v="3"/>
    <m/>
    <s v="Nov 16 2023 10:00AM"/>
    <x v="115"/>
    <x v="111"/>
    <n v="16"/>
    <s v="BOTELLA"/>
    <n v="1"/>
    <s v="PRODUCTOS AGROPECUARIOS"/>
    <n v="9"/>
    <x v="7"/>
    <n v="1.6"/>
    <n v="0.73"/>
    <s v="Crema"/>
    <m/>
    <n v="0"/>
    <n v="16"/>
    <n v="11"/>
    <n v="7"/>
    <x v="4"/>
  </r>
  <r>
    <n v="37747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1"/>
    <s v="NOVIEMBRE"/>
    <n v="6"/>
    <s v="GILBERTO RECINOS"/>
    <n v="2023"/>
    <n v="2023"/>
    <n v="157"/>
    <n v="1"/>
    <n v="2.6"/>
    <m/>
    <s v="Nov 16 2023 10:00AM"/>
    <x v="116"/>
    <x v="112"/>
    <n v="45"/>
    <s v="LIBRA"/>
    <n v="1"/>
    <s v="PRODUCTOS AGROPECUARIOS"/>
    <n v="9"/>
    <x v="7"/>
    <n v="1"/>
    <n v="0.45"/>
    <s v="Quesillo"/>
    <m/>
    <n v="0"/>
    <n v="16"/>
    <n v="11"/>
    <n v="7"/>
    <x v="4"/>
  </r>
  <r>
    <n v="37747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1"/>
    <s v="NOVIEMBRE"/>
    <n v="6"/>
    <s v="GILBERTO RECINOS"/>
    <n v="2023"/>
    <n v="2023"/>
    <n v="157"/>
    <n v="1"/>
    <n v="3.75"/>
    <m/>
    <s v="Nov 16 2023 10:00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7"/>
    <x v="4"/>
  </r>
  <r>
    <n v="37747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1"/>
    <s v="NOVIEMBRE"/>
    <n v="6"/>
    <s v="GILBERTO RECINOS"/>
    <n v="2023"/>
    <n v="2023"/>
    <n v="157"/>
    <n v="1"/>
    <n v="5"/>
    <m/>
    <s v="Nov 16 2023 10:00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7"/>
    <x v="4"/>
  </r>
  <r>
    <n v="377476"/>
    <n v="726"/>
    <n v="5"/>
    <s v=" LA LIBERTAD"/>
    <n v="11"/>
    <s v="SANTA TECLA"/>
    <s v="ROSARIO"/>
    <s v="DE CORTES"/>
    <s v="ROSARIO DE CORTES"/>
    <s v="MERCADO MUNICIPAL PUESTO # 1740"/>
    <s v="ROSARIO DE CORTES"/>
    <m/>
    <n v="3"/>
    <s v="TERCERA SEMANA"/>
    <n v="11"/>
    <s v="NOVIEMBRE"/>
    <n v="6"/>
    <s v="GILBERTO RECINOS"/>
    <n v="2023"/>
    <n v="2023"/>
    <n v="60"/>
    <n v="1"/>
    <n v="1.8"/>
    <m/>
    <s v="Nov 16 2023 10:00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7"/>
    <x v="4"/>
  </r>
  <r>
    <n v="37747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1"/>
    <s v="NOVIEMBRE"/>
    <n v="6"/>
    <s v="GILBERTO RECINOS"/>
    <n v="2023"/>
    <n v="2023"/>
    <n v="60"/>
    <n v="1"/>
    <n v="1.5"/>
    <m/>
    <s v="Nov 16 2023 10:00AM"/>
    <x v="109"/>
    <x v="105"/>
    <n v="45"/>
    <s v="LIBRA"/>
    <n v="1"/>
    <s v="PRODUCTOS AGROPECUARIOS"/>
    <n v="7"/>
    <x v="5"/>
    <n v="1"/>
    <n v="0.45"/>
    <s v="Pollo Entero( sin menudos)"/>
    <m/>
    <n v="0"/>
    <n v="16"/>
    <n v="11"/>
    <n v="7"/>
    <x v="4"/>
  </r>
  <r>
    <n v="37747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1"/>
    <s v="NOVIEMBRE"/>
    <n v="6"/>
    <s v="GILBERTO RECINOS"/>
    <n v="2023"/>
    <n v="2023"/>
    <n v="60"/>
    <n v="1"/>
    <n v="1.4"/>
    <m/>
    <s v="Nov 16 2023 10:00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7"/>
    <x v="4"/>
  </r>
  <r>
    <n v="377475"/>
    <n v="725"/>
    <n v="5"/>
    <s v=" LA LIBERTAD"/>
    <n v="11"/>
    <s v="SANTA TECLA"/>
    <s v="OSCAR"/>
    <s v="CHAVEZ"/>
    <s v="OSCAR CHAVEZ"/>
    <s v="MERCADO MUNICIPAL PUESTO # 1689"/>
    <s v="OSCAR CHAVEZ"/>
    <m/>
    <n v="3"/>
    <s v="TERCERA SEMANA"/>
    <n v="11"/>
    <s v="NOVIEMBRE"/>
    <n v="6"/>
    <s v="GILBERTO RECINOS"/>
    <n v="2023"/>
    <n v="2023"/>
    <n v="60"/>
    <n v="1"/>
    <n v="1.75"/>
    <m/>
    <s v="Nov 16 2023 10:01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7"/>
    <x v="4"/>
  </r>
  <r>
    <n v="37747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1"/>
    <s v="NOVIEMBRE"/>
    <n v="6"/>
    <s v="GILBERTO RECINOS"/>
    <n v="2023"/>
    <n v="2023"/>
    <n v="60"/>
    <n v="1"/>
    <n v="1.5"/>
    <m/>
    <s v="Nov 16 2023 10:01AM"/>
    <x v="109"/>
    <x v="105"/>
    <n v="45"/>
    <s v="LIBRA"/>
    <n v="1"/>
    <s v="PRODUCTOS AGROPECUARIOS"/>
    <n v="7"/>
    <x v="5"/>
    <n v="1"/>
    <n v="0.45"/>
    <s v="Pollo Entero( sin menudos)"/>
    <m/>
    <n v="0"/>
    <n v="16"/>
    <n v="11"/>
    <n v="7"/>
    <x v="4"/>
  </r>
  <r>
    <n v="37747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1"/>
    <s v="NOVIEMBRE"/>
    <n v="6"/>
    <s v="GILBERTO RECINOS"/>
    <n v="2023"/>
    <n v="2023"/>
    <n v="60"/>
    <n v="1"/>
    <n v="1.35"/>
    <m/>
    <s v="Nov 16 2023 10:01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7"/>
    <x v="4"/>
  </r>
  <r>
    <n v="377474"/>
    <n v="724"/>
    <n v="5"/>
    <s v=" LA LIBERTAD"/>
    <n v="11"/>
    <s v="SANTA TECLA"/>
    <s v="ANA"/>
    <s v="ARIAS"/>
    <s v="ANA ARIAS"/>
    <s v="MERCADO MUNICIPAL PUESTO # 1690"/>
    <s v="ANA ARIAS"/>
    <m/>
    <n v="3"/>
    <s v="TERCERA SEMANA"/>
    <n v="11"/>
    <s v="NOVIEMBRE"/>
    <n v="6"/>
    <s v="GILBERTO RECINOS"/>
    <n v="2023"/>
    <n v="2023"/>
    <n v="60"/>
    <n v="1"/>
    <n v="1.75"/>
    <m/>
    <s v="Nov 16 2023 10:01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7"/>
    <x v="4"/>
  </r>
  <r>
    <n v="37746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1"/>
    <s v="NOVIEMBRE"/>
    <n v="6"/>
    <s v="GILBERTO RECINOS"/>
    <n v="2023"/>
    <n v="2023"/>
    <n v="60"/>
    <n v="1"/>
    <n v="3.5"/>
    <m/>
    <s v="Nov 16 2023 10:01AM"/>
    <x v="115"/>
    <x v="111"/>
    <n v="16"/>
    <s v="BOTELLA"/>
    <n v="1"/>
    <s v="PRODUCTOS AGROPECUARIOS"/>
    <n v="9"/>
    <x v="7"/>
    <n v="1.6"/>
    <n v="0.73"/>
    <s v="Crema"/>
    <m/>
    <n v="0"/>
    <n v="16"/>
    <n v="11"/>
    <n v="7"/>
    <x v="4"/>
  </r>
  <r>
    <n v="37746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1"/>
    <s v="NOVIEMBRE"/>
    <n v="6"/>
    <s v="GILBERTO RECINOS"/>
    <n v="2023"/>
    <n v="2023"/>
    <n v="157"/>
    <n v="1"/>
    <n v="2.7"/>
    <m/>
    <s v="Nov 16 2023 10:02AM"/>
    <x v="116"/>
    <x v="112"/>
    <n v="45"/>
    <s v="LIBRA"/>
    <n v="1"/>
    <s v="PRODUCTOS AGROPECUARIOS"/>
    <n v="9"/>
    <x v="7"/>
    <n v="1"/>
    <n v="0.45"/>
    <s v="Quesillo"/>
    <m/>
    <n v="0"/>
    <n v="16"/>
    <n v="11"/>
    <n v="7"/>
    <x v="4"/>
  </r>
  <r>
    <n v="37746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1"/>
    <s v="NOVIEMBRE"/>
    <n v="6"/>
    <s v="GILBERTO RECINOS"/>
    <n v="2023"/>
    <n v="2023"/>
    <n v="157"/>
    <n v="1"/>
    <n v="3.85"/>
    <m/>
    <s v="Nov 16 2023 10:02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7"/>
    <x v="4"/>
  </r>
  <r>
    <n v="37746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1"/>
    <s v="NOVIEMBRE"/>
    <n v="6"/>
    <s v="GILBERTO RECINOS"/>
    <n v="2023"/>
    <n v="2023"/>
    <n v="157"/>
    <n v="1"/>
    <n v="6"/>
    <m/>
    <s v="Nov 16 2023 10:02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7"/>
    <x v="4"/>
  </r>
  <r>
    <n v="377463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3"/>
    <s v="TERCERA SEMANA"/>
    <n v="11"/>
    <s v="NOVIEMBRE"/>
    <n v="6"/>
    <s v="GILBERTO RECINOS"/>
    <n v="2023"/>
    <n v="2023"/>
    <n v="60"/>
    <n v="1"/>
    <n v="1.85"/>
    <m/>
    <s v="Nov 16 2023 10:02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7"/>
    <x v="4"/>
  </r>
  <r>
    <n v="37746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1"/>
    <s v="NOVIEMBRE"/>
    <n v="6"/>
    <s v="GILBERTO RECINOS"/>
    <n v="2023"/>
    <n v="2023"/>
    <n v="60"/>
    <n v="1"/>
    <n v="5.25"/>
    <m/>
    <s v="Nov 16 2023 10:02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7"/>
    <x v="4"/>
  </r>
  <r>
    <n v="37746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1"/>
    <s v="NOVIEMBRE"/>
    <n v="6"/>
    <s v="GILBERTO RECINOS"/>
    <n v="2023"/>
    <n v="2023"/>
    <n v="60"/>
    <n v="1"/>
    <n v="4.9000000000000004"/>
    <m/>
    <s v="Nov 16 2023 10:02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7"/>
    <x v="4"/>
  </r>
  <r>
    <n v="37746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1"/>
    <s v="NOVIEMBRE"/>
    <n v="6"/>
    <s v="GILBERTO RECINOS"/>
    <n v="2023"/>
    <n v="2023"/>
    <n v="60"/>
    <n v="1"/>
    <n v="57"/>
    <m/>
    <s v="Nov 16 2023 10:02AM"/>
    <x v="120"/>
    <x v="116"/>
    <n v="25"/>
    <s v="CAJA 12 CARTONES"/>
    <n v="1"/>
    <s v="PRODUCTOS AGROPECUARIOS"/>
    <n v="8"/>
    <x v="6"/>
    <n v="45"/>
    <n v="20.45"/>
    <s v="Huevo Grande Caja"/>
    <m/>
    <n v="0"/>
    <n v="16"/>
    <n v="11"/>
    <n v="7"/>
    <x v="4"/>
  </r>
  <r>
    <n v="377462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3"/>
    <s v="TERCERA SEMANA"/>
    <n v="11"/>
    <s v="NOVIEMBRE"/>
    <n v="6"/>
    <s v="GILBERTO RECINOS"/>
    <n v="2023"/>
    <n v="2023"/>
    <n v="60"/>
    <n v="1"/>
    <n v="56"/>
    <m/>
    <s v="Nov 16 2023 10:02AM"/>
    <x v="114"/>
    <x v="110"/>
    <n v="25"/>
    <s v="CAJA 12 CARTONES"/>
    <n v="1"/>
    <s v="PRODUCTOS AGROPECUARIOS"/>
    <n v="8"/>
    <x v="6"/>
    <n v="40"/>
    <n v="18.18"/>
    <s v="Huevo Mediano Caja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5"/>
    <m/>
    <s v="Nov 16 2023 10:03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4.7"/>
    <m/>
    <s v="Nov 16 2023 10:03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4.5999999999999996"/>
    <m/>
    <s v="Nov 16 2023 10:03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4"/>
    <m/>
    <s v="Nov 16 2023 10:03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4"/>
    <m/>
    <s v="Nov 16 2023 10:03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4"/>
    <m/>
    <s v="Nov 16 2023 10:03AM"/>
    <x v="126"/>
    <x v="122"/>
    <n v="45"/>
    <s v="LIBRA"/>
    <n v="1"/>
    <s v="PRODUCTOS AGROPECUARIOS"/>
    <n v="5"/>
    <x v="8"/>
    <n v="1"/>
    <n v="0.45"/>
    <s v="Puyazo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4"/>
    <m/>
    <s v="Nov 16 2023 10:03AM"/>
    <x v="127"/>
    <x v="123"/>
    <n v="45"/>
    <s v="LIBRA"/>
    <n v="1"/>
    <s v="PRODUCTOS AGROPECUARIOS"/>
    <n v="5"/>
    <x v="8"/>
    <n v="1"/>
    <n v="0.45"/>
    <s v="Salon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4"/>
    <m/>
    <s v="Nov 16 2023 10:03AM"/>
    <x v="128"/>
    <x v="124"/>
    <n v="45"/>
    <s v="LIBRA"/>
    <n v="1"/>
    <s v="PRODUCTOS AGROPECUARIOS"/>
    <n v="5"/>
    <x v="8"/>
    <n v="1"/>
    <n v="0.45"/>
    <s v="Solomo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5"/>
    <m/>
    <s v="Nov 16 2023 10:03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3.5"/>
    <m/>
    <s v="Nov 16 2023 10:03AM"/>
    <x v="130"/>
    <x v="126"/>
    <n v="45"/>
    <s v="LIBRA"/>
    <n v="1"/>
    <s v="PRODUCTOS AGROPECUARIOS"/>
    <n v="6"/>
    <x v="9"/>
    <n v="1"/>
    <n v="0.45"/>
    <s v="Costilla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3"/>
    <m/>
    <s v="Nov 16 2023 10:03AM"/>
    <x v="132"/>
    <x v="128"/>
    <n v="45"/>
    <s v="LIBRA"/>
    <n v="1"/>
    <s v="PRODUCTOS AGROPECUARIOS"/>
    <n v="6"/>
    <x v="9"/>
    <n v="1"/>
    <n v="0.45"/>
    <s v="Posta"/>
    <m/>
    <n v="0"/>
    <n v="16"/>
    <n v="11"/>
    <n v="7"/>
    <x v="4"/>
  </r>
  <r>
    <n v="377460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3"/>
    <s v="TERCERA SEMANA"/>
    <n v="11"/>
    <s v="NOVIEMBRE"/>
    <n v="6"/>
    <s v="GILBERTO RECINOS"/>
    <n v="2023"/>
    <n v="2023"/>
    <n v="60"/>
    <n v="1"/>
    <n v="3.5"/>
    <m/>
    <s v="Nov 16 2023 10:04AM"/>
    <x v="131"/>
    <x v="127"/>
    <n v="45"/>
    <s v="LIBRA"/>
    <n v="1"/>
    <s v="PRODUCTOS AGROPECUARIOS"/>
    <n v="6"/>
    <x v="9"/>
    <n v="1"/>
    <n v="0.45"/>
    <s v="Lomo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2"/>
    <m/>
    <s v="Nov 16 2023 10:04AM"/>
    <x v="95"/>
    <x v="91"/>
    <n v="45"/>
    <s v="LIBRA"/>
    <n v="1"/>
    <s v="PRODUCTOS AGROPECUARIOS"/>
    <n v="10"/>
    <x v="4"/>
    <n v="1"/>
    <n v="0.45"/>
    <s v="Bagre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5"/>
    <m/>
    <s v="Nov 16 2023 10:04AM"/>
    <x v="96"/>
    <x v="92"/>
    <n v="45"/>
    <s v="LIBRA"/>
    <n v="1"/>
    <s v="PRODUCTOS AGROPECUARIOS"/>
    <n v="10"/>
    <x v="4"/>
    <n v="1"/>
    <n v="0.45"/>
    <s v="Boca colorada mediano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4"/>
    <m/>
    <s v="Nov 16 2023 10:04AM"/>
    <x v="103"/>
    <x v="99"/>
    <n v="45"/>
    <s v="LIBRA"/>
    <n v="1"/>
    <s v="PRODUCTOS AGROPECUARIOS"/>
    <n v="10"/>
    <x v="4"/>
    <n v="1"/>
    <n v="0.45"/>
    <s v="Camaron cultivado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5"/>
    <m/>
    <s v="Nov 16 2023 10:04AM"/>
    <x v="133"/>
    <x v="129"/>
    <n v="45"/>
    <s v="LIBRA"/>
    <n v="1"/>
    <s v="PRODUCTOS AGROPECUARIOS"/>
    <n v="10"/>
    <x v="4"/>
    <n v="1"/>
    <n v="0.45"/>
    <s v="Camaroncillo Seco Salado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5"/>
    <m/>
    <s v="Nov 16 2023 10:04AM"/>
    <x v="104"/>
    <x v="100"/>
    <n v="45"/>
    <s v="LIBRA"/>
    <n v="1"/>
    <s v="PRODUCTOS AGROPECUARIOS"/>
    <n v="10"/>
    <x v="4"/>
    <n v="1"/>
    <n v="0.45"/>
    <s v="Cola de camaron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3"/>
    <m/>
    <s v="Nov 16 2023 10:04AM"/>
    <x v="97"/>
    <x v="93"/>
    <n v="45"/>
    <s v="LIBRA"/>
    <n v="1"/>
    <s v="PRODUCTOS AGROPECUARIOS"/>
    <n v="10"/>
    <x v="4"/>
    <n v="1"/>
    <n v="0.45"/>
    <s v="Corvina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4.5"/>
    <m/>
    <s v="Nov 16 2023 10:04AM"/>
    <x v="98"/>
    <x v="94"/>
    <n v="45"/>
    <s v="LIBRA"/>
    <n v="1"/>
    <s v="PRODUCTOS AGROPECUARIOS"/>
    <n v="10"/>
    <x v="4"/>
    <n v="1"/>
    <n v="0.45"/>
    <s v="Lonja de dorado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6.5"/>
    <m/>
    <s v="Nov 16 2023 10:04AM"/>
    <x v="99"/>
    <x v="95"/>
    <n v="45"/>
    <s v="LIBRA"/>
    <n v="1"/>
    <s v="PRODUCTOS AGROPECUARIOS"/>
    <n v="10"/>
    <x v="4"/>
    <n v="1"/>
    <n v="0.45"/>
    <s v="Lonja de boca colorada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5"/>
    <m/>
    <s v="Nov 16 2023 10:05AM"/>
    <x v="100"/>
    <x v="96"/>
    <n v="45"/>
    <s v="LIBRA"/>
    <n v="1"/>
    <s v="PRODUCTOS AGROPECUARIOS"/>
    <n v="10"/>
    <x v="4"/>
    <n v="1"/>
    <n v="0.45"/>
    <s v="Lonja de tiburón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3"/>
    <m/>
    <s v="Nov 16 2023 10:05AM"/>
    <x v="101"/>
    <x v="97"/>
    <n v="45"/>
    <s v="LIBRA"/>
    <n v="1"/>
    <s v="PRODUCTOS AGROPECUARIOS"/>
    <n v="10"/>
    <x v="4"/>
    <n v="1"/>
    <n v="0.45"/>
    <s v="Macarela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7"/>
    <m/>
    <s v="Nov 16 2023 10:05AM"/>
    <x v="105"/>
    <x v="101"/>
    <n v="45"/>
    <s v="LIBRA"/>
    <n v="1"/>
    <s v="PRODUCTOS AGROPECUARIOS"/>
    <n v="10"/>
    <x v="4"/>
    <n v="1"/>
    <n v="0.45"/>
    <s v="Pescado seco (macarela)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3"/>
    <m/>
    <s v="Nov 16 2023 10:05AM"/>
    <x v="102"/>
    <x v="98"/>
    <n v="45"/>
    <s v="LIBRA"/>
    <n v="1"/>
    <s v="PRODUCTOS AGROPECUARIOS"/>
    <n v="10"/>
    <x v="4"/>
    <n v="1"/>
    <n v="0.45"/>
    <s v="Róbalo mediano"/>
    <m/>
    <n v="0"/>
    <n v="16"/>
    <n v="11"/>
    <n v="7"/>
    <x v="4"/>
  </r>
  <r>
    <n v="377473"/>
    <n v="723"/>
    <n v="5"/>
    <s v=" LA LIBERTAD"/>
    <n v="11"/>
    <s v="SANTA TECLA"/>
    <s v="JENNY"/>
    <s v="SARAVIA"/>
    <s v="JENNY SARAVIA"/>
    <s v="MERCADO MUNICIPAL PUESTO # "/>
    <s v="JENNY SARAVIA"/>
    <m/>
    <n v="3"/>
    <s v="TERCERA SEMANA"/>
    <n v="11"/>
    <s v="NOVIEMBRE"/>
    <n v="6"/>
    <s v="GILBERTO RECINOS"/>
    <n v="2023"/>
    <n v="2023"/>
    <n v="60"/>
    <n v="1"/>
    <n v="2.25"/>
    <m/>
    <s v="Nov 16 2023 10:05AM"/>
    <x v="106"/>
    <x v="102"/>
    <n v="45"/>
    <s v="LIBRA"/>
    <n v="1"/>
    <s v="PRODUCTOS AGROPECUARIOS"/>
    <n v="10"/>
    <x v="4"/>
    <n v="1"/>
    <n v="0.45"/>
    <s v="Tilapia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2"/>
    <m/>
    <s v="Nov 16 2023 10:05AM"/>
    <x v="95"/>
    <x v="91"/>
    <n v="45"/>
    <s v="LIBRA"/>
    <n v="1"/>
    <s v="PRODUCTOS AGROPECUARIOS"/>
    <n v="10"/>
    <x v="4"/>
    <n v="1"/>
    <n v="0.45"/>
    <s v="Bagre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5"/>
    <m/>
    <s v="Nov 16 2023 10:05AM"/>
    <x v="96"/>
    <x v="92"/>
    <n v="45"/>
    <s v="LIBRA"/>
    <n v="1"/>
    <s v="PRODUCTOS AGROPECUARIOS"/>
    <n v="10"/>
    <x v="4"/>
    <n v="1"/>
    <n v="0.45"/>
    <s v="Boca colorada mediano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4.5"/>
    <m/>
    <s v="Nov 16 2023 10:06AM"/>
    <x v="103"/>
    <x v="99"/>
    <n v="45"/>
    <s v="LIBRA"/>
    <n v="1"/>
    <s v="PRODUCTOS AGROPECUARIOS"/>
    <n v="10"/>
    <x v="4"/>
    <n v="1"/>
    <n v="0.45"/>
    <s v="Camaron cultivado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5"/>
    <m/>
    <s v="Nov 16 2023 10:06AM"/>
    <x v="133"/>
    <x v="129"/>
    <n v="45"/>
    <s v="LIBRA"/>
    <n v="1"/>
    <s v="PRODUCTOS AGROPECUARIOS"/>
    <n v="10"/>
    <x v="4"/>
    <n v="1"/>
    <n v="0.45"/>
    <s v="Camaroncillo Seco Salado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5"/>
    <m/>
    <s v="Nov 16 2023 10:06AM"/>
    <x v="104"/>
    <x v="100"/>
    <n v="45"/>
    <s v="LIBRA"/>
    <n v="1"/>
    <s v="PRODUCTOS AGROPECUARIOS"/>
    <n v="10"/>
    <x v="4"/>
    <n v="1"/>
    <n v="0.45"/>
    <s v="Cola de camaron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3"/>
    <m/>
    <s v="Nov 16 2023 10:06AM"/>
    <x v="97"/>
    <x v="93"/>
    <n v="45"/>
    <s v="LIBRA"/>
    <n v="1"/>
    <s v="PRODUCTOS AGROPECUARIOS"/>
    <n v="10"/>
    <x v="4"/>
    <n v="1"/>
    <n v="0.45"/>
    <s v="Corvina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4.5"/>
    <m/>
    <s v="Nov 16 2023 10:06AM"/>
    <x v="98"/>
    <x v="94"/>
    <n v="45"/>
    <s v="LIBRA"/>
    <n v="1"/>
    <s v="PRODUCTOS AGROPECUARIOS"/>
    <n v="10"/>
    <x v="4"/>
    <n v="1"/>
    <n v="0.45"/>
    <s v="Lonja de dorado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6.5"/>
    <m/>
    <s v="Nov 16 2023 10:06AM"/>
    <x v="99"/>
    <x v="95"/>
    <n v="45"/>
    <s v="LIBRA"/>
    <n v="1"/>
    <s v="PRODUCTOS AGROPECUARIOS"/>
    <n v="10"/>
    <x v="4"/>
    <n v="1"/>
    <n v="0.45"/>
    <s v="Lonja de boca colorada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5"/>
    <m/>
    <s v="Nov 16 2023 10:06AM"/>
    <x v="100"/>
    <x v="96"/>
    <n v="45"/>
    <s v="LIBRA"/>
    <n v="1"/>
    <s v="PRODUCTOS AGROPECUARIOS"/>
    <n v="10"/>
    <x v="4"/>
    <n v="1"/>
    <n v="0.45"/>
    <s v="Lonja de tiburón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3"/>
    <m/>
    <s v="Nov 16 2023 10:06AM"/>
    <x v="101"/>
    <x v="97"/>
    <n v="45"/>
    <s v="LIBRA"/>
    <n v="1"/>
    <s v="PRODUCTOS AGROPECUARIOS"/>
    <n v="10"/>
    <x v="4"/>
    <n v="1"/>
    <n v="0.45"/>
    <s v="Macarela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7"/>
    <m/>
    <s v="Nov 16 2023 10:06AM"/>
    <x v="105"/>
    <x v="101"/>
    <n v="45"/>
    <s v="LIBRA"/>
    <n v="1"/>
    <s v="PRODUCTOS AGROPECUARIOS"/>
    <n v="10"/>
    <x v="4"/>
    <n v="1"/>
    <n v="0.45"/>
    <s v="Pescado seco (macarela)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3"/>
    <m/>
    <s v="Nov 16 2023 10:06AM"/>
    <x v="102"/>
    <x v="98"/>
    <n v="45"/>
    <s v="LIBRA"/>
    <n v="1"/>
    <s v="PRODUCTOS AGROPECUARIOS"/>
    <n v="10"/>
    <x v="4"/>
    <n v="1"/>
    <n v="0.45"/>
    <s v="Róbalo mediano"/>
    <m/>
    <n v="0"/>
    <n v="16"/>
    <n v="11"/>
    <n v="7"/>
    <x v="4"/>
  </r>
  <r>
    <n v="377472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3"/>
    <s v="TERCERA SEMANA"/>
    <n v="11"/>
    <s v="NOVIEMBRE"/>
    <n v="6"/>
    <s v="GILBERTO RECINOS"/>
    <n v="2023"/>
    <n v="2023"/>
    <n v="60"/>
    <n v="1"/>
    <n v="2.25"/>
    <m/>
    <s v="Nov 16 2023 10:06AM"/>
    <x v="106"/>
    <x v="102"/>
    <n v="45"/>
    <s v="LIBRA"/>
    <n v="1"/>
    <s v="PRODUCTOS AGROPECUARIOS"/>
    <n v="10"/>
    <x v="4"/>
    <n v="1"/>
    <n v="0.45"/>
    <s v="Tilapia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2"/>
    <m/>
    <s v="Nov 16 2023 10:07AM"/>
    <x v="95"/>
    <x v="91"/>
    <n v="45"/>
    <s v="LIBRA"/>
    <n v="1"/>
    <s v="PRODUCTOS AGROPECUARIOS"/>
    <n v="10"/>
    <x v="4"/>
    <n v="1"/>
    <n v="0.45"/>
    <s v="Bagre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5"/>
    <m/>
    <s v="Nov 16 2023 10:07AM"/>
    <x v="96"/>
    <x v="92"/>
    <n v="45"/>
    <s v="LIBRA"/>
    <n v="1"/>
    <s v="PRODUCTOS AGROPECUARIOS"/>
    <n v="10"/>
    <x v="4"/>
    <n v="1"/>
    <n v="0.45"/>
    <s v="Boca colorada mediano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4"/>
    <m/>
    <s v="Nov 16 2023 10:07AM"/>
    <x v="103"/>
    <x v="99"/>
    <n v="45"/>
    <s v="LIBRA"/>
    <n v="1"/>
    <s v="PRODUCTOS AGROPECUARIOS"/>
    <n v="10"/>
    <x v="4"/>
    <n v="1"/>
    <n v="0.45"/>
    <s v="Camaron cultivado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5"/>
    <m/>
    <s v="Nov 16 2023 10:07AM"/>
    <x v="133"/>
    <x v="129"/>
    <n v="45"/>
    <s v="LIBRA"/>
    <n v="1"/>
    <s v="PRODUCTOS AGROPECUARIOS"/>
    <n v="10"/>
    <x v="4"/>
    <n v="1"/>
    <n v="0.45"/>
    <s v="Camaroncillo Seco Salado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5"/>
    <m/>
    <s v="Nov 16 2023 10:07AM"/>
    <x v="104"/>
    <x v="100"/>
    <n v="45"/>
    <s v="LIBRA"/>
    <n v="1"/>
    <s v="PRODUCTOS AGROPECUARIOS"/>
    <n v="10"/>
    <x v="4"/>
    <n v="1"/>
    <n v="0.45"/>
    <s v="Cola de camaron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3"/>
    <m/>
    <s v="Nov 16 2023 10:07AM"/>
    <x v="97"/>
    <x v="93"/>
    <n v="45"/>
    <s v="LIBRA"/>
    <n v="1"/>
    <s v="PRODUCTOS AGROPECUARIOS"/>
    <n v="10"/>
    <x v="4"/>
    <n v="1"/>
    <n v="0.45"/>
    <s v="Corvina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4"/>
    <m/>
    <s v="Nov 16 2023 10:07AM"/>
    <x v="98"/>
    <x v="94"/>
    <n v="45"/>
    <s v="LIBRA"/>
    <n v="1"/>
    <s v="PRODUCTOS AGROPECUARIOS"/>
    <n v="10"/>
    <x v="4"/>
    <n v="1"/>
    <n v="0.45"/>
    <s v="Lonja de dorado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6.25"/>
    <m/>
    <s v="Nov 16 2023 10:07AM"/>
    <x v="99"/>
    <x v="95"/>
    <n v="45"/>
    <s v="LIBRA"/>
    <n v="1"/>
    <s v="PRODUCTOS AGROPECUARIOS"/>
    <n v="10"/>
    <x v="4"/>
    <n v="1"/>
    <n v="0.45"/>
    <s v="Lonja de boca colorada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5"/>
    <m/>
    <s v="Nov 16 2023 10:07AM"/>
    <x v="100"/>
    <x v="96"/>
    <n v="45"/>
    <s v="LIBRA"/>
    <n v="1"/>
    <s v="PRODUCTOS AGROPECUARIOS"/>
    <n v="10"/>
    <x v="4"/>
    <n v="1"/>
    <n v="0.45"/>
    <s v="Lonja de tiburón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3"/>
    <m/>
    <s v="Nov 16 2023 10:07AM"/>
    <x v="101"/>
    <x v="97"/>
    <n v="45"/>
    <s v="LIBRA"/>
    <n v="1"/>
    <s v="PRODUCTOS AGROPECUARIOS"/>
    <n v="10"/>
    <x v="4"/>
    <n v="1"/>
    <n v="0.45"/>
    <s v="Macarela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7"/>
    <m/>
    <s v="Nov 16 2023 10:07AM"/>
    <x v="105"/>
    <x v="101"/>
    <n v="45"/>
    <s v="LIBRA"/>
    <n v="1"/>
    <s v="PRODUCTOS AGROPECUARIOS"/>
    <n v="10"/>
    <x v="4"/>
    <n v="1"/>
    <n v="0.45"/>
    <s v="Pescado seco (macarela)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3"/>
    <m/>
    <s v="Nov 16 2023 10:08AM"/>
    <x v="102"/>
    <x v="98"/>
    <n v="45"/>
    <s v="LIBRA"/>
    <n v="1"/>
    <s v="PRODUCTOS AGROPECUARIOS"/>
    <n v="10"/>
    <x v="4"/>
    <n v="1"/>
    <n v="0.45"/>
    <s v="Róbalo mediano"/>
    <m/>
    <n v="0"/>
    <n v="16"/>
    <n v="11"/>
    <n v="7"/>
    <x v="4"/>
  </r>
  <r>
    <n v="377471"/>
    <n v="721"/>
    <n v="5"/>
    <s v=" LA LIBERTAD"/>
    <n v="11"/>
    <s v="SANTA TECLA"/>
    <s v="ALVARO"/>
    <s v="SARAVIA"/>
    <s v="ALVARO SARAVIA"/>
    <s v="MERCADO MUNICIPAL PUESTO # 709"/>
    <s v="ALVARO SARAVIA"/>
    <s v="7499-2696"/>
    <n v="3"/>
    <s v="TERCERA SEMANA"/>
    <n v="11"/>
    <s v="NOVIEMBRE"/>
    <n v="6"/>
    <s v="GILBERTO RECINOS"/>
    <n v="2023"/>
    <n v="2023"/>
    <n v="60"/>
    <n v="1"/>
    <n v="2.25"/>
    <m/>
    <s v="Nov 16 2023 10:08AM"/>
    <x v="106"/>
    <x v="102"/>
    <n v="45"/>
    <s v="LIBRA"/>
    <n v="1"/>
    <s v="PRODUCTOS AGROPECUARIOS"/>
    <n v="10"/>
    <x v="4"/>
    <n v="1"/>
    <n v="0.45"/>
    <s v="Tilapia"/>
    <m/>
    <n v="0"/>
    <n v="16"/>
    <n v="11"/>
    <n v="7"/>
    <x v="4"/>
  </r>
  <r>
    <n v="37748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1"/>
    <s v="NOVIEMBRE"/>
    <n v="6"/>
    <s v="GILBERTO RECINOS"/>
    <n v="2023"/>
    <n v="2023"/>
    <n v="60"/>
    <n v="1"/>
    <n v="3"/>
    <m/>
    <s v="Nov 16 2023 10:08AM"/>
    <x v="115"/>
    <x v="111"/>
    <n v="16"/>
    <s v="BOTELLA"/>
    <n v="1"/>
    <s v="PRODUCTOS AGROPECUARIOS"/>
    <n v="9"/>
    <x v="7"/>
    <n v="1.6"/>
    <n v="0.73"/>
    <s v="Crema"/>
    <m/>
    <n v="0"/>
    <n v="16"/>
    <n v="11"/>
    <n v="7"/>
    <x v="4"/>
  </r>
  <r>
    <n v="37748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1"/>
    <s v="NOVIEMBRE"/>
    <n v="6"/>
    <s v="GILBERTO RECINOS"/>
    <n v="2023"/>
    <n v="2023"/>
    <n v="157"/>
    <n v="1"/>
    <n v="2.6"/>
    <m/>
    <s v="Nov 16 2023 10:08AM"/>
    <x v="116"/>
    <x v="112"/>
    <n v="45"/>
    <s v="LIBRA"/>
    <n v="1"/>
    <s v="PRODUCTOS AGROPECUARIOS"/>
    <n v="9"/>
    <x v="7"/>
    <n v="1"/>
    <n v="0.45"/>
    <s v="Quesillo"/>
    <m/>
    <n v="0"/>
    <n v="16"/>
    <n v="11"/>
    <n v="7"/>
    <x v="4"/>
  </r>
  <r>
    <n v="37748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1"/>
    <s v="NOVIEMBRE"/>
    <n v="6"/>
    <s v="GILBERTO RECINOS"/>
    <n v="2023"/>
    <n v="2023"/>
    <n v="157"/>
    <n v="1"/>
    <n v="3.7"/>
    <m/>
    <s v="Nov 16 2023 10:08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7"/>
    <x v="4"/>
  </r>
  <r>
    <n v="37748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1"/>
    <s v="NOVIEMBRE"/>
    <n v="6"/>
    <s v="GILBERTO RECINOS"/>
    <n v="2023"/>
    <n v="2023"/>
    <n v="157"/>
    <n v="1"/>
    <n v="5"/>
    <m/>
    <s v="Nov 16 2023 10:08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7"/>
    <x v="4"/>
  </r>
  <r>
    <n v="377485"/>
    <n v="890"/>
    <n v="5"/>
    <s v=" LA LIBERTAD"/>
    <n v="11"/>
    <s v="SANTA TECLA"/>
    <s v="USUARIO SANTA TECLA 10"/>
    <s v="(en blanco)"/>
    <s v="USUARIO SANTA TECLA 10"/>
    <m/>
    <s v="USUARIO SANTA TECLA 10"/>
    <m/>
    <n v="3"/>
    <s v="TERCERA SEMANA"/>
    <n v="11"/>
    <s v="NOVIEMBRE"/>
    <n v="6"/>
    <s v="GILBERTO RECINOS"/>
    <n v="2023"/>
    <n v="2023"/>
    <n v="60"/>
    <n v="1"/>
    <n v="1.5"/>
    <m/>
    <s v="Nov 16 2023 10:08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60"/>
    <n v="1"/>
    <n v="1.5"/>
    <m/>
    <s v="Nov 16 2023 10:09AM"/>
    <x v="109"/>
    <x v="105"/>
    <n v="45"/>
    <s v="LIBRA"/>
    <n v="1"/>
    <s v="PRODUCTOS AGROPECUARIOS"/>
    <n v="7"/>
    <x v="5"/>
    <n v="1"/>
    <n v="0.45"/>
    <s v="Pollo Entero( sin menudos)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60"/>
    <n v="1"/>
    <n v="1.4"/>
    <m/>
    <s v="Nov 16 2023 10:09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60"/>
    <n v="1"/>
    <n v="1.75"/>
    <m/>
    <s v="Nov 16 2023 10:09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60"/>
    <n v="1"/>
    <n v="5.25"/>
    <m/>
    <s v="Nov 16 2023 10:09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60"/>
    <n v="1"/>
    <n v="4.8499999999999996"/>
    <m/>
    <s v="Nov 16 2023 10:09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60"/>
    <n v="1"/>
    <n v="57"/>
    <m/>
    <s v="Nov 16 2023 10:09AM"/>
    <x v="120"/>
    <x v="116"/>
    <n v="25"/>
    <s v="CAJA 12 CARTONES"/>
    <n v="1"/>
    <s v="PRODUCTOS AGROPECUARIOS"/>
    <n v="8"/>
    <x v="6"/>
    <n v="45"/>
    <n v="20.45"/>
    <s v="Huevo Grande Caja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60"/>
    <n v="1"/>
    <n v="56"/>
    <m/>
    <s v="Nov 16 2023 10:09AM"/>
    <x v="114"/>
    <x v="110"/>
    <n v="25"/>
    <s v="CAJA 12 CARTONES"/>
    <n v="1"/>
    <s v="PRODUCTOS AGROPECUARIOS"/>
    <n v="8"/>
    <x v="6"/>
    <n v="40"/>
    <n v="18.18"/>
    <s v="Huevo Mediano Caja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60"/>
    <n v="1"/>
    <n v="3"/>
    <m/>
    <s v="Nov 16 2023 10:09AM"/>
    <x v="115"/>
    <x v="111"/>
    <n v="16"/>
    <s v="BOTELLA"/>
    <n v="1"/>
    <s v="PRODUCTOS AGROPECUARIOS"/>
    <n v="9"/>
    <x v="7"/>
    <n v="1.6"/>
    <n v="0.73"/>
    <s v="Crema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157"/>
    <n v="1"/>
    <n v="2.65"/>
    <m/>
    <s v="Nov 16 2023 10:09AM"/>
    <x v="116"/>
    <x v="112"/>
    <n v="45"/>
    <s v="LIBRA"/>
    <n v="1"/>
    <s v="PRODUCTOS AGROPECUARIOS"/>
    <n v="9"/>
    <x v="7"/>
    <n v="1"/>
    <n v="0.45"/>
    <s v="Quesillo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157"/>
    <n v="1"/>
    <n v="3.8"/>
    <m/>
    <s v="Nov 16 2023 10:09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157"/>
    <n v="1"/>
    <n v="5"/>
    <m/>
    <s v="Nov 16 2023 10:09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7"/>
    <x v="4"/>
  </r>
  <r>
    <n v="377484"/>
    <n v="889"/>
    <n v="5"/>
    <s v=" LA LIBERTAD"/>
    <n v="11"/>
    <s v="SANTA TECLA"/>
    <s v="USUARIO SANTA TECLA 09"/>
    <s v="(en blanco)"/>
    <s v="USUARIO SANTA TECLA 09"/>
    <m/>
    <s v="USUARIO SANTA TECLA 09"/>
    <m/>
    <n v="3"/>
    <s v="TERCERA SEMANA"/>
    <n v="11"/>
    <s v="NOVIEMBRE"/>
    <n v="6"/>
    <s v="GILBERTO RECINOS"/>
    <n v="2023"/>
    <n v="2023"/>
    <n v="60"/>
    <n v="1"/>
    <n v="1.85"/>
    <m/>
    <s v="Nov 16 2023 10:09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7"/>
    <x v="4"/>
  </r>
  <r>
    <n v="37748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1"/>
    <s v="NOVIEMBRE"/>
    <n v="6"/>
    <s v="GILBERTO RECINOS"/>
    <n v="2023"/>
    <n v="2023"/>
    <n v="60"/>
    <n v="1"/>
    <n v="5"/>
    <m/>
    <s v="Nov 16 2023 10:10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7"/>
    <x v="4"/>
  </r>
  <r>
    <n v="37748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1"/>
    <s v="NOVIEMBRE"/>
    <n v="6"/>
    <s v="GILBERTO RECINOS"/>
    <n v="2023"/>
    <n v="2023"/>
    <n v="60"/>
    <n v="1"/>
    <n v="4.8499999999999996"/>
    <m/>
    <s v="Nov 16 2023 10:10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7"/>
    <x v="4"/>
  </r>
  <r>
    <n v="37748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1"/>
    <s v="NOVIEMBRE"/>
    <n v="6"/>
    <s v="GILBERTO RECINOS"/>
    <n v="2023"/>
    <n v="2023"/>
    <n v="60"/>
    <n v="1"/>
    <n v="56"/>
    <m/>
    <s v="Nov 16 2023 10:10AM"/>
    <x v="120"/>
    <x v="116"/>
    <n v="25"/>
    <s v="CAJA 12 CARTONES"/>
    <n v="1"/>
    <s v="PRODUCTOS AGROPECUARIOS"/>
    <n v="8"/>
    <x v="6"/>
    <n v="45"/>
    <n v="20.45"/>
    <s v="Huevo Grande Caja"/>
    <m/>
    <n v="0"/>
    <n v="16"/>
    <n v="11"/>
    <n v="7"/>
    <x v="4"/>
  </r>
  <r>
    <n v="37748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1"/>
    <s v="NOVIEMBRE"/>
    <n v="6"/>
    <s v="GILBERTO RECINOS"/>
    <n v="2023"/>
    <n v="2023"/>
    <n v="60"/>
    <n v="1"/>
    <n v="55"/>
    <m/>
    <s v="Nov 16 2023 10:10AM"/>
    <x v="114"/>
    <x v="110"/>
    <n v="25"/>
    <s v="CAJA 12 CARTONES"/>
    <n v="1"/>
    <s v="PRODUCTOS AGROPECUARIOS"/>
    <n v="8"/>
    <x v="6"/>
    <n v="40"/>
    <n v="18.18"/>
    <s v="Huevo Mediano Caja"/>
    <m/>
    <n v="0"/>
    <n v="16"/>
    <n v="11"/>
    <n v="7"/>
    <x v="4"/>
  </r>
  <r>
    <n v="37748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1"/>
    <s v="NOVIEMBRE"/>
    <n v="6"/>
    <s v="GILBERTO RECINOS"/>
    <n v="2023"/>
    <n v="2023"/>
    <n v="60"/>
    <n v="1"/>
    <n v="3"/>
    <m/>
    <s v="Nov 16 2023 10:10AM"/>
    <x v="115"/>
    <x v="111"/>
    <n v="16"/>
    <s v="BOTELLA"/>
    <n v="1"/>
    <s v="PRODUCTOS AGROPECUARIOS"/>
    <n v="9"/>
    <x v="7"/>
    <n v="1.6"/>
    <n v="0.73"/>
    <s v="Crema"/>
    <m/>
    <n v="0"/>
    <n v="16"/>
    <n v="11"/>
    <n v="7"/>
    <x v="4"/>
  </r>
  <r>
    <n v="37748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1"/>
    <s v="NOVIEMBRE"/>
    <n v="6"/>
    <s v="GILBERTO RECINOS"/>
    <n v="2023"/>
    <n v="2023"/>
    <n v="157"/>
    <n v="1"/>
    <n v="2.7"/>
    <m/>
    <s v="Nov 16 2023 10:10AM"/>
    <x v="116"/>
    <x v="112"/>
    <n v="45"/>
    <s v="LIBRA"/>
    <n v="1"/>
    <s v="PRODUCTOS AGROPECUARIOS"/>
    <n v="9"/>
    <x v="7"/>
    <n v="1"/>
    <n v="0.45"/>
    <s v="Quesillo"/>
    <m/>
    <n v="0"/>
    <n v="16"/>
    <n v="11"/>
    <n v="7"/>
    <x v="4"/>
  </r>
  <r>
    <n v="37748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1"/>
    <s v="NOVIEMBRE"/>
    <n v="6"/>
    <s v="GILBERTO RECINOS"/>
    <n v="2023"/>
    <n v="2023"/>
    <n v="157"/>
    <n v="1"/>
    <n v="3.85"/>
    <m/>
    <s v="Nov 16 2023 10:10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7"/>
    <x v="4"/>
  </r>
  <r>
    <n v="37748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1"/>
    <s v="NOVIEMBRE"/>
    <n v="6"/>
    <s v="GILBERTO RECINOS"/>
    <n v="2023"/>
    <n v="2023"/>
    <n v="157"/>
    <n v="1"/>
    <n v="6"/>
    <m/>
    <s v="Nov 16 2023 10:10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7"/>
    <x v="4"/>
  </r>
  <r>
    <n v="377483"/>
    <n v="888"/>
    <n v="5"/>
    <s v=" LA LIBERTAD"/>
    <n v="11"/>
    <s v="SANTA TECLA"/>
    <s v="USUARIO SANTA TECLA 08"/>
    <s v="(en blanco)"/>
    <s v="USUARIO SANTA TECLA 08"/>
    <m/>
    <s v="USUARIO SANTA TECLA 08"/>
    <m/>
    <n v="3"/>
    <s v="TERCERA SEMANA"/>
    <n v="11"/>
    <s v="NOVIEMBRE"/>
    <n v="6"/>
    <s v="GILBERTO RECINOS"/>
    <n v="2023"/>
    <n v="2023"/>
    <n v="60"/>
    <n v="1"/>
    <n v="1.85"/>
    <m/>
    <s v="Nov 16 2023 10:10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7"/>
    <x v="4"/>
  </r>
  <r>
    <n v="37748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1"/>
    <s v="NOVIEMBRE"/>
    <n v="6"/>
    <s v="GILBERTO RECINOS"/>
    <n v="2023"/>
    <n v="2023"/>
    <n v="60"/>
    <n v="1"/>
    <n v="5.25"/>
    <m/>
    <s v="Nov 16 2023 10:11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7"/>
    <x v="4"/>
  </r>
  <r>
    <n v="37748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1"/>
    <s v="NOVIEMBRE"/>
    <n v="6"/>
    <s v="GILBERTO RECINOS"/>
    <n v="2023"/>
    <n v="2023"/>
    <n v="60"/>
    <n v="1"/>
    <n v="4.9000000000000004"/>
    <m/>
    <s v="Nov 16 2023 10:11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7"/>
    <x v="4"/>
  </r>
  <r>
    <n v="37748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1"/>
    <s v="NOVIEMBRE"/>
    <n v="6"/>
    <s v="GILBERTO RECINOS"/>
    <n v="2023"/>
    <n v="2023"/>
    <n v="60"/>
    <n v="1"/>
    <n v="58"/>
    <m/>
    <s v="Nov 16 2023 10:11AM"/>
    <x v="120"/>
    <x v="116"/>
    <n v="25"/>
    <s v="CAJA 12 CARTONES"/>
    <n v="1"/>
    <s v="PRODUCTOS AGROPECUARIOS"/>
    <n v="8"/>
    <x v="6"/>
    <n v="45"/>
    <n v="20.45"/>
    <s v="Huevo Grande Caja"/>
    <m/>
    <n v="0"/>
    <n v="16"/>
    <n v="11"/>
    <n v="7"/>
    <x v="4"/>
  </r>
  <r>
    <n v="37748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1"/>
    <s v="NOVIEMBRE"/>
    <n v="6"/>
    <s v="GILBERTO RECINOS"/>
    <n v="2023"/>
    <n v="2023"/>
    <n v="60"/>
    <n v="1"/>
    <n v="56"/>
    <m/>
    <s v="Nov 16 2023 10:11AM"/>
    <x v="114"/>
    <x v="110"/>
    <n v="25"/>
    <s v="CAJA 12 CARTONES"/>
    <n v="1"/>
    <s v="PRODUCTOS AGROPECUARIOS"/>
    <n v="8"/>
    <x v="6"/>
    <n v="40"/>
    <n v="18.18"/>
    <s v="Huevo Mediano Caja"/>
    <m/>
    <n v="0"/>
    <n v="16"/>
    <n v="11"/>
    <n v="7"/>
    <x v="4"/>
  </r>
  <r>
    <n v="37748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1"/>
    <s v="NOVIEMBRE"/>
    <n v="6"/>
    <s v="GILBERTO RECINOS"/>
    <n v="2023"/>
    <n v="2023"/>
    <n v="60"/>
    <n v="1"/>
    <n v="3"/>
    <m/>
    <s v="Nov 16 2023 10:11AM"/>
    <x v="115"/>
    <x v="111"/>
    <n v="16"/>
    <s v="BOTELLA"/>
    <n v="1"/>
    <s v="PRODUCTOS AGROPECUARIOS"/>
    <n v="9"/>
    <x v="7"/>
    <n v="1.6"/>
    <n v="0.73"/>
    <s v="Crema"/>
    <m/>
    <n v="0"/>
    <n v="16"/>
    <n v="11"/>
    <n v="7"/>
    <x v="4"/>
  </r>
  <r>
    <n v="37748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1"/>
    <s v="NOVIEMBRE"/>
    <n v="6"/>
    <s v="GILBERTO RECINOS"/>
    <n v="2023"/>
    <n v="2023"/>
    <n v="157"/>
    <n v="1"/>
    <n v="2.7"/>
    <m/>
    <s v="Nov 16 2023 10:11AM"/>
    <x v="116"/>
    <x v="112"/>
    <n v="45"/>
    <s v="LIBRA"/>
    <n v="1"/>
    <s v="PRODUCTOS AGROPECUARIOS"/>
    <n v="9"/>
    <x v="7"/>
    <n v="1"/>
    <n v="0.45"/>
    <s v="Quesillo"/>
    <m/>
    <n v="0"/>
    <n v="16"/>
    <n v="11"/>
    <n v="7"/>
    <x v="4"/>
  </r>
  <r>
    <n v="37748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1"/>
    <s v="NOVIEMBRE"/>
    <n v="6"/>
    <s v="GILBERTO RECINOS"/>
    <n v="2023"/>
    <n v="2023"/>
    <n v="157"/>
    <n v="1"/>
    <n v="3.9"/>
    <m/>
    <s v="Nov 16 2023 10:11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7"/>
    <x v="4"/>
  </r>
  <r>
    <n v="37748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1"/>
    <s v="NOVIEMBRE"/>
    <n v="6"/>
    <s v="GILBERTO RECINOS"/>
    <n v="2023"/>
    <n v="2023"/>
    <n v="157"/>
    <n v="1"/>
    <n v="6"/>
    <m/>
    <s v="Nov 16 2023 10:11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7"/>
    <x v="4"/>
  </r>
  <r>
    <n v="377482"/>
    <n v="887"/>
    <n v="5"/>
    <s v=" LA LIBERTAD"/>
    <n v="11"/>
    <s v="SANTA TECLA"/>
    <s v="USUARIO SANTA TECLA 07"/>
    <s v="(en blanco)"/>
    <s v="USUARIO SANTA TECLA 07"/>
    <m/>
    <s v="USUARIO SANTA TECLA 07"/>
    <m/>
    <n v="3"/>
    <s v="TERCERA SEMANA"/>
    <n v="11"/>
    <s v="NOVIEMBRE"/>
    <n v="6"/>
    <s v="GILBERTO RECINOS"/>
    <n v="2023"/>
    <n v="2023"/>
    <n v="60"/>
    <n v="1"/>
    <n v="1.85"/>
    <m/>
    <s v="Nov 16 2023 10:11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7"/>
    <x v="4"/>
  </r>
  <r>
    <n v="37748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1"/>
    <s v="NOVIEMBRE"/>
    <n v="6"/>
    <s v="GILBERTO RECINOS"/>
    <n v="2023"/>
    <n v="2023"/>
    <n v="60"/>
    <n v="1"/>
    <n v="5.3"/>
    <m/>
    <s v="Nov 16 2023 10:12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7"/>
    <x v="4"/>
  </r>
  <r>
    <n v="37748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1"/>
    <s v="NOVIEMBRE"/>
    <n v="6"/>
    <s v="GILBERTO RECINOS"/>
    <n v="2023"/>
    <n v="2023"/>
    <n v="60"/>
    <n v="1"/>
    <n v="4.9000000000000004"/>
    <m/>
    <s v="Nov 16 2023 10:12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7"/>
    <x v="4"/>
  </r>
  <r>
    <n v="37748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1"/>
    <s v="NOVIEMBRE"/>
    <n v="6"/>
    <s v="GILBERTO RECINOS"/>
    <n v="2023"/>
    <n v="2023"/>
    <n v="60"/>
    <n v="1"/>
    <n v="58"/>
    <m/>
    <s v="Nov 16 2023 10:12AM"/>
    <x v="120"/>
    <x v="116"/>
    <n v="25"/>
    <s v="CAJA 12 CARTONES"/>
    <n v="1"/>
    <s v="PRODUCTOS AGROPECUARIOS"/>
    <n v="8"/>
    <x v="6"/>
    <n v="45"/>
    <n v="20.45"/>
    <s v="Huevo Grande Caja"/>
    <m/>
    <n v="0"/>
    <n v="16"/>
    <n v="11"/>
    <n v="7"/>
    <x v="4"/>
  </r>
  <r>
    <n v="37748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1"/>
    <s v="NOVIEMBRE"/>
    <n v="6"/>
    <s v="GILBERTO RECINOS"/>
    <n v="2023"/>
    <n v="2023"/>
    <n v="60"/>
    <n v="1"/>
    <n v="56"/>
    <m/>
    <s v="Nov 16 2023 10:12AM"/>
    <x v="114"/>
    <x v="110"/>
    <n v="25"/>
    <s v="CAJA 12 CARTONES"/>
    <n v="1"/>
    <s v="PRODUCTOS AGROPECUARIOS"/>
    <n v="8"/>
    <x v="6"/>
    <n v="40"/>
    <n v="18.18"/>
    <s v="Huevo Mediano Caja"/>
    <m/>
    <n v="0"/>
    <n v="16"/>
    <n v="11"/>
    <n v="7"/>
    <x v="4"/>
  </r>
  <r>
    <n v="37748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1"/>
    <s v="NOVIEMBRE"/>
    <n v="6"/>
    <s v="GILBERTO RECINOS"/>
    <n v="2023"/>
    <n v="2023"/>
    <n v="60"/>
    <n v="1"/>
    <n v="3"/>
    <m/>
    <s v="Nov 16 2023 10:12AM"/>
    <x v="115"/>
    <x v="111"/>
    <n v="16"/>
    <s v="BOTELLA"/>
    <n v="1"/>
    <s v="PRODUCTOS AGROPECUARIOS"/>
    <n v="9"/>
    <x v="7"/>
    <n v="1.6"/>
    <n v="0.73"/>
    <s v="Crema"/>
    <m/>
    <n v="0"/>
    <n v="16"/>
    <n v="11"/>
    <n v="7"/>
    <x v="4"/>
  </r>
  <r>
    <n v="37748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1"/>
    <s v="NOVIEMBRE"/>
    <n v="6"/>
    <s v="GILBERTO RECINOS"/>
    <n v="2023"/>
    <n v="2023"/>
    <n v="157"/>
    <n v="1"/>
    <n v="3.85"/>
    <m/>
    <s v="Nov 16 2023 10:12AM"/>
    <x v="116"/>
    <x v="112"/>
    <n v="45"/>
    <s v="LIBRA"/>
    <n v="1"/>
    <s v="PRODUCTOS AGROPECUARIOS"/>
    <n v="9"/>
    <x v="7"/>
    <n v="1"/>
    <n v="0.45"/>
    <s v="Quesillo"/>
    <m/>
    <n v="0"/>
    <n v="16"/>
    <n v="11"/>
    <n v="7"/>
    <x v="4"/>
  </r>
  <r>
    <n v="37748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1"/>
    <s v="NOVIEMBRE"/>
    <n v="6"/>
    <s v="GILBERTO RECINOS"/>
    <n v="2023"/>
    <n v="2023"/>
    <n v="157"/>
    <n v="1"/>
    <n v="5"/>
    <m/>
    <s v="Nov 16 2023 10:12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7"/>
    <x v="4"/>
  </r>
  <r>
    <n v="377481"/>
    <n v="886"/>
    <n v="5"/>
    <s v=" LA LIBERTAD"/>
    <n v="11"/>
    <s v="SANTA TECLA"/>
    <s v="USUARIO SANTA TECLA 06"/>
    <s v="(en blanco)"/>
    <s v="USUARIO SANTA TECLA 06"/>
    <m/>
    <s v="USUARIO SANTA TECLA 06"/>
    <m/>
    <n v="3"/>
    <s v="TERCERA SEMANA"/>
    <n v="11"/>
    <s v="NOVIEMBRE"/>
    <n v="6"/>
    <s v="GILBERTO RECINOS"/>
    <n v="2023"/>
    <n v="2023"/>
    <n v="60"/>
    <n v="1"/>
    <n v="1.85"/>
    <m/>
    <s v="Nov 16 2023 10:12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7"/>
    <x v="4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6"/>
    <m/>
    <s v="Nov 16 2023 10:17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0"/>
    <m/>
    <s v="Nov 16 2023 10:17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7"/>
    <m/>
    <s v="Nov 16 2023 10:18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33"/>
    <m/>
    <s v="Nov 16 2023 10:18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36"/>
    <m/>
    <s v="Nov 16 2023 10:18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33"/>
    <m/>
    <s v="Nov 16 2023 10:18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4"/>
    <m/>
    <s v="Nov 16 2023 10:18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4"/>
    <m/>
    <s v="Nov 16 2023 10:18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60"/>
    <n v="1"/>
    <n v="10"/>
    <m/>
    <s v="Nov 16 2023 10:20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20"/>
    <m/>
    <s v="Nov 16 2023 10:21AM"/>
    <x v="28"/>
    <x v="28"/>
    <n v="76"/>
    <s v="SACO 90-100 UNIDADES                        "/>
    <n v="1"/>
    <s v="PRODUCTOS AGROPECUARIOS"/>
    <n v="2"/>
    <x v="2"/>
    <n v="119.38"/>
    <n v="54.26"/>
    <s v="Guisquil Oscuro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0"/>
    <m/>
    <s v="Nov 16 2023 10:21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75"/>
    <m/>
    <s v="Nov 16 2023 10:21AM"/>
    <x v="56"/>
    <x v="55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34"/>
    <m/>
    <s v="Nov 16 2023 10:21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28"/>
    <m/>
    <s v="Nov 16 2023 10:21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60"/>
    <n v="1"/>
    <n v="12"/>
    <m/>
    <s v="Nov 16 2023 10:22AM"/>
    <x v="47"/>
    <x v="46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0"/>
    <m/>
    <s v="Nov 16 2023 10:22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2"/>
    <m/>
    <s v="Nov 16 2023 10:22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95"/>
    <n v="1"/>
    <n v="200"/>
    <m/>
    <s v="Nov 16 2023 10:22AM"/>
    <x v="58"/>
    <x v="57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27"/>
    <m/>
    <s v="Nov 16 2023 10:22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60"/>
    <n v="1"/>
    <n v="40"/>
    <m/>
    <s v="Nov 16 2023 10:22AM"/>
    <x v="49"/>
    <x v="48"/>
    <n v="66"/>
    <s v="SACO 133-135 LIBRAS"/>
    <n v="1"/>
    <s v="PRODUCTOS AGROPECUARIOS"/>
    <n v="2"/>
    <x v="2"/>
    <n v="134"/>
    <n v="60.91"/>
    <s v="Yuca Blanca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26"/>
    <m/>
    <s v="Nov 16 2023 10:22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2"/>
    <m/>
    <s v="Nov 16 2023 10:23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138"/>
    <n v="1"/>
    <n v="22"/>
    <m/>
    <s v="Nov 16 2023 10:23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0"/>
    <m/>
    <s v="Nov 16 2023 10:23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8"/>
    <m/>
    <s v="Nov 16 2023 10:23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60"/>
    <n v="1"/>
    <n v="12"/>
    <m/>
    <s v="Nov 16 2023 10:23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60"/>
    <n v="1"/>
    <n v="7"/>
    <m/>
    <s v="Nov 16 2023 10:23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60"/>
    <n v="1"/>
    <n v="28"/>
    <m/>
    <s v="Nov 16 2023 10:23AM"/>
    <x v="85"/>
    <x v="81"/>
    <n v="32"/>
    <s v="CIENTO 25-30 LIBRAS"/>
    <n v="1"/>
    <s v="PRODUCTOS AGROPECUARIOS"/>
    <n v="3"/>
    <x v="3"/>
    <n v="27.5"/>
    <n v="12.5"/>
    <s v="Mango Verde Mediano"/>
    <m/>
    <n v="1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95"/>
    <n v="1"/>
    <n v="8"/>
    <m/>
    <s v="Nov 16 2023 10:23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95"/>
    <n v="1"/>
    <n v="14"/>
    <m/>
    <s v="Nov 16 2023 10:24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7"/>
    <m/>
    <s v="Nov 16 2023 10:24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48"/>
    <n v="1"/>
    <n v="185"/>
    <m/>
    <s v="Nov 16 2023 10:24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10"/>
    <m/>
    <s v="Nov 16 2023 10:24AM"/>
    <x v="93"/>
    <x v="8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26"/>
    <m/>
    <s v="Nov 16 2023 10:24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6"/>
    <x v="0"/>
  </r>
  <r>
    <n v="376855"/>
    <n v="837"/>
    <n v="12"/>
    <s v=" SAN MIGUEL"/>
    <n v="17"/>
    <s v="SAN MIGUEL"/>
    <s v="NAPOLEON"/>
    <s v="UMANZOR"/>
    <s v="NAPOLEÓN UMANZOR"/>
    <m/>
    <m/>
    <m/>
    <n v="3"/>
    <s v="TERCERA SEMANA"/>
    <n v="11"/>
    <s v="NOVIEMBRE"/>
    <n v="3"/>
    <s v="ANA HERMYS OSORIO"/>
    <n v="2023"/>
    <n v="2023"/>
    <n v="89"/>
    <n v="1"/>
    <n v="165"/>
    <m/>
    <s v="Nov 16 2023 10:24AM"/>
    <x v="72"/>
    <x v="68"/>
    <n v="52"/>
    <s v="QUINTAL "/>
    <n v="1"/>
    <s v="PRODUCTOS AGROPECUARIOS"/>
    <n v="3"/>
    <x v="3"/>
    <n v="100"/>
    <n v="45.45"/>
    <s v="Tamarindo sin Cáscara"/>
    <m/>
    <n v="0"/>
    <n v="16"/>
    <n v="11"/>
    <n v="16"/>
    <x v="0"/>
  </r>
  <r>
    <n v="37655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1"/>
    <s v="NOVIEMBRE"/>
    <n v="1"/>
    <s v="ADELMO URBINA"/>
    <n v="2023"/>
    <n v="2023"/>
    <n v="60"/>
    <n v="1"/>
    <n v="105"/>
    <n v="1.25"/>
    <s v="Nov 16 2023 10:26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3"/>
    <x v="5"/>
  </r>
  <r>
    <n v="37655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1"/>
    <s v="NOVIEMBRE"/>
    <n v="1"/>
    <s v="ADELMO URBINA"/>
    <n v="2023"/>
    <n v="2023"/>
    <n v="60"/>
    <n v="1"/>
    <n v="100"/>
    <n v="1.2"/>
    <s v="Nov 16 2023 10:26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3"/>
    <x v="5"/>
  </r>
  <r>
    <n v="37655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1"/>
    <s v="NOVIEMBRE"/>
    <n v="1"/>
    <s v="ADELMO URBINA"/>
    <n v="2023"/>
    <n v="2023"/>
    <n v="60"/>
    <n v="1"/>
    <n v="25"/>
    <n v="0.35"/>
    <s v="Nov 16 2023 10:26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3"/>
    <x v="5"/>
  </r>
  <r>
    <n v="376555"/>
    <n v="523"/>
    <n v="2"/>
    <s v=" SANTA ANA"/>
    <n v="10"/>
    <s v="SANTA ANA"/>
    <s v="DIONISA"/>
    <s v="MENDOZA"/>
    <s v="DIONISA MENDOZA "/>
    <s v="17 CALLE PONIENTE ENTRE 4TA. Y 6TA. AV. SUR "/>
    <s v="DIONISA MENDOZA"/>
    <s v="2440 5388"/>
    <n v="3"/>
    <s v="TERCERA SEMANA"/>
    <n v="11"/>
    <s v="NOVIEMBRE"/>
    <n v="1"/>
    <s v="ADELMO URBINA"/>
    <n v="2023"/>
    <n v="2023"/>
    <n v="60"/>
    <n v="1"/>
    <n v="22"/>
    <n v="0.3"/>
    <s v="Nov 16 2023 10:27AM"/>
    <x v="3"/>
    <x v="3"/>
    <n v="51"/>
    <s v="QUINTAL"/>
    <n v="1"/>
    <s v="PRODUCTOS AGROPECUARIOS"/>
    <n v="1"/>
    <x v="0"/>
    <n v="100"/>
    <n v="45.45"/>
    <s v="Sorgo"/>
    <m/>
    <n v="0"/>
    <n v="16"/>
    <n v="11"/>
    <n v="3"/>
    <x v="5"/>
  </r>
  <r>
    <n v="3765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3"/>
    <n v="2023"/>
    <n v="60"/>
    <n v="1"/>
    <n v="46"/>
    <n v="0.55000000000000004"/>
    <s v="Nov 16 2023 10:28AM"/>
    <x v="134"/>
    <x v="130"/>
    <n v="51"/>
    <s v="QUINTAL"/>
    <n v="1"/>
    <s v="PRODUCTOS AGROPECUARIOS"/>
    <n v="1"/>
    <x v="0"/>
    <n v="100"/>
    <n v="45.45"/>
    <s v="Arroz Nacional"/>
    <m/>
    <n v="1"/>
    <n v="16"/>
    <n v="11"/>
    <n v="3"/>
    <x v="5"/>
  </r>
  <r>
    <n v="3765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3"/>
    <n v="2023"/>
    <n v="60"/>
    <n v="1"/>
    <n v="95"/>
    <n v="1.2"/>
    <s v="Nov 16 2023 10:28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3"/>
    <x v="5"/>
  </r>
  <r>
    <n v="3765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3"/>
    <n v="2023"/>
    <n v="60"/>
    <n v="1"/>
    <n v="105"/>
    <n v="1.2"/>
    <s v="Nov 16 2023 10:29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3"/>
    <x v="5"/>
  </r>
  <r>
    <n v="3765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3"/>
    <n v="2023"/>
    <n v="60"/>
    <n v="1"/>
    <n v="24"/>
    <n v="0.3"/>
    <s v="Nov 16 2023 10:29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3"/>
    <x v="5"/>
  </r>
  <r>
    <n v="3765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3"/>
    <n v="2023"/>
    <n v="60"/>
    <n v="1"/>
    <n v="22"/>
    <n v="0.3"/>
    <s v="Nov 16 2023 10:29AM"/>
    <x v="3"/>
    <x v="3"/>
    <n v="51"/>
    <s v="QUINTAL"/>
    <n v="1"/>
    <s v="PRODUCTOS AGROPECUARIOS"/>
    <n v="1"/>
    <x v="0"/>
    <n v="100"/>
    <n v="45.45"/>
    <s v="Sorgo"/>
    <m/>
    <n v="0"/>
    <n v="16"/>
    <n v="11"/>
    <n v="3"/>
    <x v="5"/>
  </r>
  <r>
    <n v="3765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3"/>
    <n v="2023"/>
    <n v="157"/>
    <n v="1"/>
    <n v="95"/>
    <n v="1.2"/>
    <s v="Nov 16 2023 10:30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3"/>
    <x v="5"/>
  </r>
  <r>
    <n v="376568"/>
    <n v="543"/>
    <n v="2"/>
    <s v=" SANTA ANA"/>
    <n v="10"/>
    <s v="SANTA ANA"/>
    <s v="MARVIN ANTONIO"/>
    <s v="GUZMAN"/>
    <s v="MARVIN ANTONIO GUZMAN "/>
    <s v="14 AV. SUR Y 19 CALLE PONIENTE "/>
    <s v="MARVIN ANTONIO ARGUETA "/>
    <s v="7710 4151 "/>
    <n v="3"/>
    <s v="TERCERA SEMANA"/>
    <n v="11"/>
    <s v="NOVIEMBRE"/>
    <n v="1"/>
    <s v="ADELMO URBINA"/>
    <n v="2023"/>
    <n v="2023"/>
    <n v="157"/>
    <n v="1"/>
    <n v="105"/>
    <n v="1.2"/>
    <s v="Nov 16 2023 10:30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3"/>
    <x v="5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231"/>
    <n v="1"/>
    <n v="47"/>
    <n v="0.6"/>
    <s v="Nov 16 2023 10:31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3"/>
    <x v="5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157"/>
    <n v="1"/>
    <n v="98"/>
    <n v="1.25"/>
    <s v="Nov 16 2023 10:32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3"/>
    <x v="5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157"/>
    <n v="1"/>
    <n v="98"/>
    <n v="1.25"/>
    <s v="Nov 16 2023 10:32AM"/>
    <x v="4"/>
    <x v="4"/>
    <n v="51"/>
    <s v="QUINTAL"/>
    <n v="1"/>
    <s v="PRODUCTOS AGROPECUARIOS"/>
    <n v="1"/>
    <x v="0"/>
    <n v="100"/>
    <n v="45.45"/>
    <s v="Frijol Tinto Importado"/>
    <m/>
    <n v="0"/>
    <n v="16"/>
    <n v="11"/>
    <n v="3"/>
    <x v="5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351"/>
    <n v="1"/>
    <n v="18"/>
    <m/>
    <s v="Nov 16 2023 10:32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60"/>
    <n v="1"/>
    <n v="16"/>
    <m/>
    <s v="Nov 16 2023 10:32AM"/>
    <x v="18"/>
    <x v="18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6"/>
    <n v="11"/>
    <n v="16"/>
    <x v="0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n v="105"/>
    <n v="1.25"/>
    <s v="Nov 16 2023 10:32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3"/>
    <x v="5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3"/>
    <m/>
    <s v="Nov 16 2023 10:32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6"/>
    <x v="0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n v="95"/>
    <n v="1.2"/>
    <s v="Nov 16 2023 10:32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3"/>
    <x v="5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2"/>
    <m/>
    <s v="Nov 16 2023 10:33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8"/>
    <m/>
    <s v="Nov 16 2023 10:33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6"/>
    <x v="0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m/>
    <n v="1.6"/>
    <s v="Nov 16 2023 10:33AM"/>
    <x v="10"/>
    <x v="10"/>
    <n v="51"/>
    <s v="QUINTAL"/>
    <n v="1"/>
    <s v="PRODUCTOS AGROPECUARIOS"/>
    <n v="1"/>
    <x v="0"/>
    <n v="100"/>
    <n v="45.45"/>
    <s v="Frijol Blanco"/>
    <m/>
    <n v="0"/>
    <n v="16"/>
    <n v="11"/>
    <n v="3"/>
    <x v="5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m/>
    <n v="1.4"/>
    <s v="Nov 16 2023 10:33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35"/>
    <m/>
    <s v="Nov 16 2023 10:33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6"/>
    <x v="0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m/>
    <n v="0.35"/>
    <s v="Nov 16 2023 10:33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40"/>
    <m/>
    <s v="Nov 16 2023 10:33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16"/>
    <x v="0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n v="26"/>
    <n v="0.35"/>
    <s v="Nov 16 2023 10:33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3"/>
    <x v="5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m/>
    <n v="0.35"/>
    <s v="Nov 16 2023 10:33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n v="24"/>
    <n v="0.3"/>
    <s v="Nov 16 2023 10:33AM"/>
    <x v="3"/>
    <x v="3"/>
    <n v="51"/>
    <s v="QUINTAL"/>
    <n v="1"/>
    <s v="PRODUCTOS AGROPECUARIOS"/>
    <n v="1"/>
    <x v="0"/>
    <n v="100"/>
    <n v="45.45"/>
    <s v="Sorgo"/>
    <m/>
    <n v="0"/>
    <n v="16"/>
    <n v="11"/>
    <n v="3"/>
    <x v="5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30"/>
    <m/>
    <s v="Nov 16 2023 10:33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6"/>
    <x v="0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157"/>
    <n v="1"/>
    <m/>
    <n v="1.75"/>
    <s v="Nov 16 2023 10:33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3"/>
    <m/>
    <s v="Nov 16 2023 10:33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6"/>
    <x v="0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n v="130"/>
    <n v="1.6"/>
    <s v="Nov 16 2023 10:33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3"/>
    <x v="5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157"/>
    <n v="1"/>
    <m/>
    <n v="2.25"/>
    <s v="Nov 16 2023 10:33AM"/>
    <x v="8"/>
    <x v="8"/>
    <n v="51"/>
    <s v="QUINTAL"/>
    <n v="1"/>
    <s v="PRODUCTOS AGROPECUARIOS"/>
    <n v="4"/>
    <x v="1"/>
    <n v="100"/>
    <n v="45.45"/>
    <s v="Cacao "/>
    <m/>
    <n v="0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2"/>
    <m/>
    <s v="Nov 16 2023 10:33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6"/>
    <x v="0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157"/>
    <n v="1"/>
    <m/>
    <n v="1.6"/>
    <s v="Nov 16 2023 10:33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14"/>
    <x v="6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n v="49"/>
    <n v="0.6"/>
    <s v="Nov 16 2023 10:33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3"/>
    <x v="5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21"/>
    <m/>
    <s v="Nov 16 2023 10:33AM"/>
    <x v="28"/>
    <x v="28"/>
    <n v="76"/>
    <s v="SACO 90-100 UNIDADES                        "/>
    <n v="1"/>
    <s v="PRODUCTOS AGROPECUARIOS"/>
    <n v="2"/>
    <x v="2"/>
    <n v="119.38"/>
    <n v="54.26"/>
    <s v="Guisquil Oscuro Grande"/>
    <m/>
    <n v="0"/>
    <n v="16"/>
    <n v="11"/>
    <n v="16"/>
    <x v="0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m/>
    <n v="0.6"/>
    <s v="Nov 16 2023 10:33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2"/>
    <m/>
    <s v="Nov 16 2023 10:33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6"/>
    <x v="0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m/>
    <n v="0.55000000000000004"/>
    <s v="Nov 16 2023 10:34AM"/>
    <x v="13"/>
    <x v="13"/>
    <n v="13"/>
    <s v="BOLSA 50 LB"/>
    <n v="1"/>
    <s v="PRODUCTOS AGROPECUARIOS"/>
    <n v="4"/>
    <x v="1"/>
    <n v="50"/>
    <n v="22.73"/>
    <s v="Harina de trigo suave"/>
    <m/>
    <n v="0"/>
    <n v="16"/>
    <n v="11"/>
    <n v="14"/>
    <x v="6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n v="100"/>
    <n v="1.25"/>
    <s v="Nov 16 2023 10:34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3"/>
    <x v="5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n v="5.5"/>
    <m/>
    <s v="Nov 16 2023 10:34AM"/>
    <x v="14"/>
    <x v="14"/>
    <n v="16"/>
    <s v="BOTELLA"/>
    <n v="1"/>
    <s v="PRODUCTOS AGROPECUARIOS"/>
    <n v="4"/>
    <x v="1"/>
    <n v="2.6"/>
    <n v="1.18"/>
    <s v="Miel de abeja"/>
    <m/>
    <n v="0"/>
    <n v="16"/>
    <n v="11"/>
    <n v="14"/>
    <x v="6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m/>
    <n v="1"/>
    <s v="Nov 16 2023 10:34AM"/>
    <x v="108"/>
    <x v="104"/>
    <n v="1"/>
    <s v="96 UNIDADES 144 LB"/>
    <n v="1"/>
    <s v="PRODUCTOS AGROPECUARIOS"/>
    <n v="4"/>
    <x v="1"/>
    <n v="144"/>
    <n v="65.45"/>
    <s v="Panela de primera clase"/>
    <m/>
    <n v="0"/>
    <n v="16"/>
    <n v="11"/>
    <n v="14"/>
    <x v="6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n v="190"/>
    <n v="2.2000000000000002"/>
    <s v="Nov 16 2023 10:34AM"/>
    <x v="8"/>
    <x v="8"/>
    <n v="51"/>
    <s v="QUINTAL"/>
    <n v="1"/>
    <s v="PRODUCTOS AGROPECUARIOS"/>
    <n v="4"/>
    <x v="1"/>
    <n v="100"/>
    <n v="45.45"/>
    <s v="Cacao "/>
    <m/>
    <n v="0"/>
    <n v="16"/>
    <n v="11"/>
    <n v="3"/>
    <x v="5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m/>
    <n v="1"/>
    <s v="Nov 16 2023 10:34AM"/>
    <x v="108"/>
    <x v="104"/>
    <n v="1"/>
    <s v="96 UNIDADES 144 LB"/>
    <n v="1"/>
    <s v="PRODUCTOS AGROPECUARIOS"/>
    <n v="4"/>
    <x v="1"/>
    <n v="144"/>
    <n v="65.45"/>
    <s v="Panela de primera clase"/>
    <m/>
    <n v="0"/>
    <n v="16"/>
    <n v="11"/>
    <n v="3"/>
    <x v="5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n v="12"/>
    <n v="0.2"/>
    <s v="Nov 16 2023 10:34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14"/>
    <x v="6"/>
  </r>
  <r>
    <n v="376564"/>
    <n v="539"/>
    <n v="2"/>
    <s v=" SANTA ANA"/>
    <n v="10"/>
    <s v="SANTA ANA"/>
    <s v="NELSON EFRAIN"/>
    <s v="CASTILLO"/>
    <s v="NELSON EFRAIN CASTILLO "/>
    <s v="14 AV. SUR Y 19 CALLE PONIENTE FRENTE A PAN GENESIS "/>
    <s v="NELSON EFRAIN CASTILLO"/>
    <s v="2440 3213"/>
    <n v="3"/>
    <s v="TERCERA SEMANA"/>
    <n v="11"/>
    <s v="NOVIEMBRE"/>
    <n v="1"/>
    <s v="ADELMO URBINA"/>
    <n v="2023"/>
    <n v="2023"/>
    <n v="60"/>
    <n v="1"/>
    <n v="10"/>
    <n v="0.15"/>
    <s v="Nov 16 2023 10:34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3"/>
    <x v="5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n v="1.35"/>
    <m/>
    <s v="Nov 16 2023 10:34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14"/>
    <x v="6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n v="2"/>
    <m/>
    <s v="Nov 16 2023 10:34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14"/>
    <x v="6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n v="5"/>
    <m/>
    <s v="Nov 16 2023 10:34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14"/>
    <x v="6"/>
  </r>
  <r>
    <n v="376793"/>
    <n v="936"/>
    <n v="10"/>
    <s v=" SAN VICENTE"/>
    <n v="10"/>
    <s v="SAN VICENTE"/>
    <s v="USUARIO SAN VICENTE 01"/>
    <s v="(en blanco)"/>
    <s v="USUARIO SAN VICENTE 01"/>
    <m/>
    <s v="USUARIO SAN VICENTE 01"/>
    <m/>
    <n v="3"/>
    <s v="TERCERA SEMANA"/>
    <n v="11"/>
    <s v="NOVIEMBRE"/>
    <n v="2"/>
    <s v="CARLOS MORALES"/>
    <n v="2023"/>
    <n v="2023"/>
    <n v="60"/>
    <n v="1"/>
    <n v="4.75"/>
    <m/>
    <s v="Nov 16 2023 10:34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37"/>
    <m/>
    <s v="Nov 16 2023 10:34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30"/>
    <m/>
    <s v="Nov 16 2023 10:35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0"/>
    <m/>
    <s v="Nov 16 2023 10:35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6"/>
    <x v="0"/>
  </r>
  <r>
    <n v="3765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3"/>
    <n v="2023"/>
    <n v="60"/>
    <n v="1"/>
    <n v="4.25"/>
    <m/>
    <s v="Nov 16 2023 10:35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3"/>
    <x v="5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0"/>
    <m/>
    <s v="Nov 16 2023 10:35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6"/>
    <x v="0"/>
  </r>
  <r>
    <n v="3765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3"/>
    <n v="2023"/>
    <n v="60"/>
    <n v="1"/>
    <n v="4.25"/>
    <m/>
    <s v="Nov 16 2023 10:35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3"/>
    <x v="5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m/>
    <n v="0.4"/>
    <s v="Nov 16 2023 10:35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5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3"/>
    <n v="2023"/>
    <n v="60"/>
    <n v="1"/>
    <n v="4.25"/>
    <m/>
    <s v="Nov 16 2023 10:35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3"/>
    <x v="5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95"/>
    <n v="1"/>
    <n v="200"/>
    <m/>
    <s v="Nov 16 2023 10:35AM"/>
    <x v="58"/>
    <x v="57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6"/>
    <n v="11"/>
    <n v="16"/>
    <x v="0"/>
  </r>
  <r>
    <n v="3765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3"/>
    <n v="2023"/>
    <n v="60"/>
    <n v="1"/>
    <n v="3.75"/>
    <m/>
    <s v="Nov 16 2023 10:35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3"/>
    <x v="5"/>
  </r>
  <r>
    <n v="3765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3"/>
    <n v="2023"/>
    <n v="60"/>
    <n v="1"/>
    <n v="4"/>
    <m/>
    <s v="Nov 16 2023 10:36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3"/>
    <x v="5"/>
  </r>
  <r>
    <n v="3765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3"/>
    <n v="2023"/>
    <n v="60"/>
    <n v="1"/>
    <n v="4"/>
    <m/>
    <s v="Nov 16 2023 10:36AM"/>
    <x v="126"/>
    <x v="122"/>
    <n v="45"/>
    <s v="LIBRA"/>
    <n v="1"/>
    <s v="PRODUCTOS AGROPECUARIOS"/>
    <n v="5"/>
    <x v="8"/>
    <n v="1"/>
    <n v="0.45"/>
    <s v="Puyazo"/>
    <m/>
    <n v="0"/>
    <n v="16"/>
    <n v="11"/>
    <n v="3"/>
    <x v="5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28"/>
    <m/>
    <s v="Nov 16 2023 10:36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6"/>
    <x v="0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157"/>
    <n v="1"/>
    <m/>
    <n v="1.6"/>
    <s v="Nov 16 2023 10:36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60"/>
    <n v="1"/>
    <n v="38"/>
    <m/>
    <s v="Nov 16 2023 10:36AM"/>
    <x v="49"/>
    <x v="48"/>
    <n v="66"/>
    <s v="SACO 133-135 LIBRAS"/>
    <n v="1"/>
    <s v="PRODUCTOS AGROPECUARIOS"/>
    <n v="2"/>
    <x v="2"/>
    <n v="134"/>
    <n v="60.91"/>
    <s v="Yuca Blanca"/>
    <m/>
    <n v="0"/>
    <n v="16"/>
    <n v="11"/>
    <n v="16"/>
    <x v="0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157"/>
    <n v="1"/>
    <m/>
    <n v="1.5"/>
    <s v="Nov 16 2023 10:36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157"/>
    <n v="1"/>
    <m/>
    <n v="2.2999999999999998"/>
    <s v="Nov 16 2023 10:36AM"/>
    <x v="8"/>
    <x v="8"/>
    <n v="51"/>
    <s v="QUINTAL"/>
    <n v="1"/>
    <s v="PRODUCTOS AGROPECUARIOS"/>
    <n v="4"/>
    <x v="1"/>
    <n v="100"/>
    <n v="45.45"/>
    <s v="Cacao "/>
    <m/>
    <n v="0"/>
    <n v="16"/>
    <n v="11"/>
    <n v="14"/>
    <x v="6"/>
  </r>
  <r>
    <n v="3765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3"/>
    <n v="2023"/>
    <n v="60"/>
    <n v="1"/>
    <n v="4"/>
    <m/>
    <s v="Nov 16 2023 10:36AM"/>
    <x v="127"/>
    <x v="123"/>
    <n v="45"/>
    <s v="LIBRA"/>
    <n v="1"/>
    <s v="PRODUCTOS AGROPECUARIOS"/>
    <n v="5"/>
    <x v="8"/>
    <n v="1"/>
    <n v="0.45"/>
    <s v="Salon"/>
    <m/>
    <n v="0"/>
    <n v="16"/>
    <n v="11"/>
    <n v="3"/>
    <x v="5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28"/>
    <m/>
    <s v="Nov 16 2023 10:36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16"/>
    <x v="0"/>
  </r>
  <r>
    <n v="376573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3"/>
    <s v="TERCERA SEMANA"/>
    <n v="11"/>
    <s v="NOVIEMBRE"/>
    <n v="1"/>
    <s v="ADELMO URBINA"/>
    <n v="2023"/>
    <n v="2023"/>
    <n v="60"/>
    <n v="1"/>
    <n v="4"/>
    <m/>
    <s v="Nov 16 2023 10:36AM"/>
    <x v="128"/>
    <x v="124"/>
    <n v="45"/>
    <s v="LIBRA"/>
    <n v="1"/>
    <s v="PRODUCTOS AGROPECUARIOS"/>
    <n v="5"/>
    <x v="8"/>
    <n v="1"/>
    <n v="0.45"/>
    <s v="Solomo"/>
    <m/>
    <n v="0"/>
    <n v="16"/>
    <n v="11"/>
    <n v="3"/>
    <x v="5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2"/>
    <m/>
    <s v="Nov 16 2023 10:36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6"/>
    <x v="0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m/>
    <n v="0.6"/>
    <s v="Nov 16 2023 10:36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n v="22"/>
    <n v="0.55000000000000004"/>
    <s v="Nov 16 2023 10:36AM"/>
    <x v="13"/>
    <x v="13"/>
    <n v="13"/>
    <s v="BOLSA 50 LB"/>
    <n v="1"/>
    <s v="PRODUCTOS AGROPECUARIOS"/>
    <n v="4"/>
    <x v="1"/>
    <n v="50"/>
    <n v="22.73"/>
    <s v="Harina de trigo suave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n v="6"/>
    <m/>
    <s v="Nov 16 2023 10:36AM"/>
    <x v="14"/>
    <x v="14"/>
    <n v="16"/>
    <s v="BOTELLA"/>
    <n v="1"/>
    <s v="PRODUCTOS AGROPECUARIOS"/>
    <n v="4"/>
    <x v="1"/>
    <n v="2.6"/>
    <n v="1.18"/>
    <s v="Miel de abeja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m/>
    <n v="1.25"/>
    <s v="Nov 16 2023 10:37AM"/>
    <x v="108"/>
    <x v="104"/>
    <n v="1"/>
    <s v="96 UNIDADES 144 LB"/>
    <n v="1"/>
    <s v="PRODUCTOS AGROPECUARIOS"/>
    <n v="4"/>
    <x v="1"/>
    <n v="144"/>
    <n v="65.45"/>
    <s v="Panela de primera clase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n v="12"/>
    <n v="0.2"/>
    <s v="Nov 16 2023 10:37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n v="1.45"/>
    <m/>
    <s v="Nov 16 2023 10:37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n v="2"/>
    <m/>
    <s v="Nov 16 2023 10:37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n v="5.5"/>
    <m/>
    <s v="Nov 16 2023 10:37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n v="5"/>
    <m/>
    <s v="Nov 16 2023 10:37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n v="3"/>
    <m/>
    <s v="Nov 16 2023 10:37AM"/>
    <x v="115"/>
    <x v="111"/>
    <n v="16"/>
    <s v="BOTELLA"/>
    <n v="1"/>
    <s v="PRODUCTOS AGROPECUARIOS"/>
    <n v="9"/>
    <x v="7"/>
    <n v="1.6"/>
    <n v="0.73"/>
    <s v="Crema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157"/>
    <n v="1"/>
    <n v="3"/>
    <m/>
    <s v="Nov 16 2023 10:38AM"/>
    <x v="116"/>
    <x v="112"/>
    <n v="45"/>
    <s v="LIBRA"/>
    <n v="1"/>
    <s v="PRODUCTOS AGROPECUARIOS"/>
    <n v="9"/>
    <x v="7"/>
    <n v="1"/>
    <n v="0.45"/>
    <s v="Quesillo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157"/>
    <n v="1"/>
    <n v="4.2"/>
    <m/>
    <s v="Nov 16 2023 10:38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157"/>
    <n v="1"/>
    <n v="6"/>
    <m/>
    <s v="Nov 16 2023 10:38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14"/>
    <x v="6"/>
  </r>
  <r>
    <n v="376796"/>
    <n v="939"/>
    <n v="10"/>
    <s v=" SAN VICENTE"/>
    <n v="10"/>
    <s v="SAN VICENTE"/>
    <s v="USUARIO SAN VICENTE 04"/>
    <s v="(en blanco)"/>
    <s v="USUARIO SAN VICENTE 04"/>
    <m/>
    <s v="USUARIO SAN VICENTE 04"/>
    <m/>
    <n v="3"/>
    <s v="TERCERA SEMANA"/>
    <n v="11"/>
    <s v="NOVIEMBRE"/>
    <n v="2"/>
    <s v="CARLOS MORALES"/>
    <n v="2023"/>
    <n v="2023"/>
    <n v="60"/>
    <n v="1"/>
    <n v="2.25"/>
    <m/>
    <s v="Nov 16 2023 10:38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14"/>
    <x v="6"/>
  </r>
  <r>
    <n v="37672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1"/>
    <s v="NOVIEMBRE"/>
    <n v="2"/>
    <s v="CARLOS MORALES"/>
    <n v="2023"/>
    <n v="2023"/>
    <n v="60"/>
    <n v="1"/>
    <n v="110"/>
    <n v="1.3"/>
    <s v="Nov 16 2023 10:39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14"/>
    <x v="6"/>
  </r>
  <r>
    <n v="37672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1"/>
    <s v="NOVIEMBRE"/>
    <n v="2"/>
    <s v="CARLOS MORALES"/>
    <n v="2023"/>
    <n v="2023"/>
    <n v="60"/>
    <n v="1"/>
    <n v="105"/>
    <n v="1.25"/>
    <s v="Nov 16 2023 10:39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14"/>
    <x v="6"/>
  </r>
  <r>
    <n v="37672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1"/>
    <s v="NOVIEMBRE"/>
    <n v="2"/>
    <s v="CARLOS MORALES"/>
    <n v="2023"/>
    <n v="2023"/>
    <n v="60"/>
    <n v="1"/>
    <n v="24"/>
    <n v="0.35"/>
    <s v="Nov 16 2023 10:39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4"/>
    <x v="6"/>
  </r>
  <r>
    <n v="376726"/>
    <n v="88"/>
    <n v="10"/>
    <s v=" SAN VICENTE"/>
    <n v="10"/>
    <s v="SAN VICENTE"/>
    <s v="BENEDICTO"/>
    <s v="GONZALES"/>
    <s v="BENEDICTO GONZALES"/>
    <s v="NO DIRECCION"/>
    <s v="BENEDICTO GONZALES"/>
    <n v="72923186"/>
    <n v="3"/>
    <s v="TERCERA SEMANA"/>
    <n v="11"/>
    <s v="NOVIEMBRE"/>
    <n v="2"/>
    <s v="CARLOS MORALES"/>
    <n v="2023"/>
    <n v="2023"/>
    <n v="60"/>
    <n v="1"/>
    <n v="20"/>
    <n v="0.3"/>
    <s v="Nov 16 2023 10:39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72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1"/>
    <s v="NOVIEMBRE"/>
    <n v="2"/>
    <s v="CARLOS MORALES"/>
    <n v="2023"/>
    <n v="2023"/>
    <n v="60"/>
    <n v="1"/>
    <n v="110"/>
    <n v="1.3"/>
    <s v="Nov 16 2023 10:40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14"/>
    <x v="6"/>
  </r>
  <r>
    <n v="37672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1"/>
    <s v="NOVIEMBRE"/>
    <n v="2"/>
    <s v="CARLOS MORALES"/>
    <n v="2023"/>
    <n v="2023"/>
    <n v="60"/>
    <n v="1"/>
    <n v="25"/>
    <n v="0.35"/>
    <s v="Nov 16 2023 10:40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4"/>
    <x v="6"/>
  </r>
  <r>
    <n v="376727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3"/>
    <s v="TERCERA SEMANA"/>
    <n v="11"/>
    <s v="NOVIEMBRE"/>
    <n v="2"/>
    <s v="CARLOS MORALES"/>
    <n v="2023"/>
    <n v="2023"/>
    <n v="60"/>
    <n v="1"/>
    <n v="20"/>
    <n v="0.3"/>
    <s v="Nov 16 2023 10:40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72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1"/>
    <s v="NOVIEMBRE"/>
    <n v="2"/>
    <s v="CARLOS MORALES"/>
    <n v="2023"/>
    <n v="2023"/>
    <n v="231"/>
    <n v="1"/>
    <n v="48.5"/>
    <n v="0.6"/>
    <s v="Nov 16 2023 10:41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4"/>
    <x v="6"/>
  </r>
  <r>
    <n v="37672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1"/>
    <s v="NOVIEMBRE"/>
    <n v="2"/>
    <s v="CARLOS MORALES"/>
    <n v="2023"/>
    <n v="2023"/>
    <n v="60"/>
    <n v="1"/>
    <n v="49.5"/>
    <n v="0.55000000000000004"/>
    <s v="Nov 16 2023 10:41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14"/>
    <x v="6"/>
  </r>
  <r>
    <n v="376728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3"/>
    <s v="TERCERA SEMANA"/>
    <n v="11"/>
    <s v="NOVIEMBRE"/>
    <n v="2"/>
    <s v="CARLOS MORALES"/>
    <n v="2023"/>
    <n v="2023"/>
    <n v="60"/>
    <n v="1"/>
    <n v="12"/>
    <n v="0.2"/>
    <s v="Nov 16 2023 10:41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138"/>
    <n v="1"/>
    <n v="26"/>
    <m/>
    <s v="Nov 16 2023 10:41AM"/>
    <x v="86"/>
    <x v="82"/>
    <n v="23"/>
    <s v="CAJA 10 KG 50- 60 UNIDADES"/>
    <n v="1"/>
    <s v="PRODUCTOS AGROPECUARIOS"/>
    <n v="3"/>
    <x v="3"/>
    <n v="22"/>
    <n v="10"/>
    <s v="Aguacate Hass Grande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138"/>
    <n v="1"/>
    <n v="23"/>
    <m/>
    <s v="Nov 16 2023 10:41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0"/>
    <m/>
    <s v="Nov 16 2023 10:41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8"/>
    <m/>
    <s v="Nov 16 2023 10:42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16"/>
    <x v="0"/>
  </r>
  <r>
    <n v="37672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3"/>
    <n v="2023"/>
    <n v="60"/>
    <n v="1"/>
    <n v="120"/>
    <n v="1.4"/>
    <s v="Nov 16 2023 10:42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60"/>
    <n v="1"/>
    <n v="13"/>
    <m/>
    <s v="Nov 16 2023 10:42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6"/>
    <x v="0"/>
  </r>
  <r>
    <n v="37672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3"/>
    <n v="2023"/>
    <n v="60"/>
    <n v="1"/>
    <n v="100"/>
    <n v="1.3"/>
    <s v="Nov 16 2023 10:42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60"/>
    <n v="1"/>
    <n v="8"/>
    <m/>
    <s v="Nov 16 2023 10:42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6"/>
    <x v="0"/>
  </r>
  <r>
    <n v="37672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3"/>
    <n v="2023"/>
    <n v="60"/>
    <n v="1"/>
    <n v="100"/>
    <n v="1.5"/>
    <s v="Nov 16 2023 10:42AM"/>
    <x v="10"/>
    <x v="10"/>
    <n v="51"/>
    <s v="QUINTAL"/>
    <n v="1"/>
    <s v="PRODUCTOS AGROPECUARIOS"/>
    <n v="1"/>
    <x v="0"/>
    <n v="100"/>
    <n v="45.45"/>
    <s v="Frijol Blanco"/>
    <m/>
    <n v="0"/>
    <n v="16"/>
    <n v="11"/>
    <n v="14"/>
    <x v="6"/>
  </r>
  <r>
    <n v="37672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3"/>
    <n v="2023"/>
    <n v="60"/>
    <n v="1"/>
    <n v="26"/>
    <n v="0.35"/>
    <s v="Nov 16 2023 10:42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32"/>
    <m/>
    <s v="Nov 16 2023 10:42AM"/>
    <x v="88"/>
    <x v="8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6"/>
    <n v="11"/>
    <n v="16"/>
    <x v="0"/>
  </r>
  <r>
    <n v="37672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3"/>
    <n v="2023"/>
    <n v="60"/>
    <n v="1"/>
    <n v="20"/>
    <n v="0.3"/>
    <s v="Nov 16 2023 10:42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95"/>
    <n v="1"/>
    <n v="8"/>
    <m/>
    <s v="Nov 16 2023 10:43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95"/>
    <n v="1"/>
    <n v="14"/>
    <m/>
    <s v="Nov 16 2023 10:43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8"/>
    <m/>
    <s v="Nov 16 2023 10:43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6"/>
    <x v="0"/>
  </r>
  <r>
    <n v="37672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3"/>
    <n v="2023"/>
    <n v="231"/>
    <n v="1"/>
    <n v="48"/>
    <n v="0.6"/>
    <s v="Nov 16 2023 10:43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48"/>
    <n v="1"/>
    <n v="190"/>
    <m/>
    <s v="Nov 16 2023 10:43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16"/>
    <x v="0"/>
  </r>
  <r>
    <n v="376729"/>
    <n v="329"/>
    <n v="10"/>
    <s v=" SAN VICENTE"/>
    <n v="10"/>
    <s v="SAN VICENTE"/>
    <s v="FREDY"/>
    <s v="LARA"/>
    <s v="FREDY LARA"/>
    <s v="OCTAVA AV, NORTE. # 12 BARRIO EL SANTUARIO"/>
    <s v="FREDY LARA"/>
    <n v="79285683"/>
    <n v="3"/>
    <s v="TERCERA SEMANA"/>
    <n v="11"/>
    <s v="NOVIEMBRE"/>
    <n v="2"/>
    <s v="CARLOS MORALES"/>
    <n v="2023"/>
    <n v="2023"/>
    <n v="60"/>
    <n v="1"/>
    <n v="45"/>
    <n v="0.5"/>
    <s v="Nov 16 2023 10:43AM"/>
    <x v="134"/>
    <x v="130"/>
    <n v="51"/>
    <s v="QUINTAL"/>
    <n v="1"/>
    <s v="PRODUCTOS AGROPECUARIOS"/>
    <n v="1"/>
    <x v="0"/>
    <n v="100"/>
    <n v="45.45"/>
    <s v="Arroz Nacional"/>
    <m/>
    <n v="1"/>
    <n v="16"/>
    <n v="11"/>
    <n v="14"/>
    <x v="6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05"/>
    <m/>
    <s v="Nov 16 2023 10:43AM"/>
    <x v="93"/>
    <x v="8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25"/>
    <m/>
    <s v="Nov 16 2023 10:43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6"/>
    <x v="0"/>
  </r>
  <r>
    <n v="376856"/>
    <n v="838"/>
    <n v="12"/>
    <s v=" SAN MIGUEL"/>
    <n v="17"/>
    <s v="SAN MIGUEL"/>
    <s v="ALEXANDER"/>
    <s v="GONZALEZ"/>
    <s v="ALEXANDER GONZALEZ"/>
    <m/>
    <m/>
    <m/>
    <n v="3"/>
    <s v="TERCERA SEMANA"/>
    <n v="11"/>
    <s v="NOVIEMBRE"/>
    <n v="3"/>
    <s v="ANA HERMYS OSORIO"/>
    <n v="2023"/>
    <n v="2023"/>
    <n v="89"/>
    <n v="1"/>
    <n v="170"/>
    <m/>
    <s v="Nov 16 2023 10:43AM"/>
    <x v="72"/>
    <x v="68"/>
    <n v="52"/>
    <s v="QUINTAL "/>
    <n v="1"/>
    <s v="PRODUCTOS AGROPECUARIOS"/>
    <n v="3"/>
    <x v="3"/>
    <n v="100"/>
    <n v="45.45"/>
    <s v="Tamarindo sin Cáscara"/>
    <m/>
    <n v="0"/>
    <n v="16"/>
    <n v="11"/>
    <n v="16"/>
    <x v="0"/>
  </r>
  <r>
    <n v="37673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1"/>
    <s v="NOVIEMBRE"/>
    <n v="2"/>
    <s v="CARLOS MORALES"/>
    <n v="2023"/>
    <n v="2023"/>
    <n v="157"/>
    <n v="1"/>
    <n v="98"/>
    <n v="1.25"/>
    <s v="Nov 16 2023 10:44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351"/>
    <n v="1"/>
    <n v="19"/>
    <m/>
    <s v="Nov 16 2023 10:44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60"/>
    <n v="1"/>
    <n v="18"/>
    <m/>
    <s v="Nov 16 2023 10:45AM"/>
    <x v="18"/>
    <x v="18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4"/>
    <m/>
    <s v="Nov 16 2023 10:45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20"/>
    <m/>
    <s v="Nov 16 2023 10:45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34"/>
    <m/>
    <s v="Nov 16 2023 10:45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6"/>
    <x v="0"/>
  </r>
  <r>
    <n v="37673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1"/>
    <s v="NOVIEMBRE"/>
    <n v="2"/>
    <s v="CARLOS MORALES"/>
    <n v="2023"/>
    <n v="2023"/>
    <n v="60"/>
    <n v="1"/>
    <n v="23"/>
    <n v="0.35"/>
    <s v="Nov 16 2023 10:45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35"/>
    <m/>
    <s v="Nov 16 2023 10:45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16"/>
    <x v="0"/>
  </r>
  <r>
    <n v="376730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3"/>
    <s v="TERCERA SEMANA"/>
    <n v="11"/>
    <s v="NOVIEMBRE"/>
    <n v="2"/>
    <s v="CARLOS MORALES"/>
    <n v="2023"/>
    <n v="2023"/>
    <n v="60"/>
    <n v="1"/>
    <n v="18"/>
    <n v="0.3"/>
    <s v="Nov 16 2023 10:45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32"/>
    <m/>
    <s v="Nov 16 2023 10:45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6"/>
    <x v="0"/>
  </r>
  <r>
    <n v="376741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3"/>
    <n v="2023"/>
    <n v="157"/>
    <n v="1"/>
    <n v="100"/>
    <n v="1.25"/>
    <s v="Nov 16 2023 10:46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4"/>
    <m/>
    <s v="Nov 16 2023 10:46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2"/>
    <m/>
    <s v="Nov 16 2023 10:46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6"/>
    <x v="0"/>
  </r>
  <r>
    <n v="376741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3"/>
    <n v="2023"/>
    <n v="60"/>
    <n v="1"/>
    <n v="105"/>
    <n v="1.25"/>
    <s v="Nov 16 2023 10:46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60"/>
    <n v="1"/>
    <n v="12"/>
    <m/>
    <s v="Nov 16 2023 10:46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16"/>
    <x v="0"/>
  </r>
  <r>
    <n v="376741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3"/>
    <n v="2023"/>
    <n v="60"/>
    <n v="1"/>
    <n v="110"/>
    <n v="1.6"/>
    <s v="Nov 16 2023 10:46AM"/>
    <x v="10"/>
    <x v="10"/>
    <n v="51"/>
    <s v="QUINTAL"/>
    <n v="1"/>
    <s v="PRODUCTOS AGROPECUARIOS"/>
    <n v="1"/>
    <x v="0"/>
    <n v="100"/>
    <n v="45.45"/>
    <s v="Frijol Blanco"/>
    <m/>
    <n v="0"/>
    <n v="16"/>
    <n v="11"/>
    <n v="14"/>
    <x v="6"/>
  </r>
  <r>
    <n v="376741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3"/>
    <n v="2023"/>
    <n v="60"/>
    <n v="1"/>
    <n v="25"/>
    <n v="0.35"/>
    <s v="Nov 16 2023 10:46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8"/>
    <m/>
    <s v="Nov 16 2023 10:46AM"/>
    <x v="28"/>
    <x v="28"/>
    <n v="76"/>
    <s v="SACO 90-100 UNIDADES                        "/>
    <n v="1"/>
    <s v="PRODUCTOS AGROPECUARIOS"/>
    <n v="2"/>
    <x v="2"/>
    <n v="119.38"/>
    <n v="54.26"/>
    <s v="Guisquil Oscuro Grande"/>
    <m/>
    <n v="0"/>
    <n v="16"/>
    <n v="11"/>
    <n v="16"/>
    <x v="0"/>
  </r>
  <r>
    <n v="376741"/>
    <n v="803"/>
    <n v="10"/>
    <s v=" SAN VICENTE"/>
    <n v="10"/>
    <s v="SAN VICENTE"/>
    <s v="JOAQUIN"/>
    <n v="0"/>
    <s v="JOAQUIN "/>
    <s v="PLAZA LA TERMINAL"/>
    <s v="JOAQUIN"/>
    <m/>
    <n v="3"/>
    <s v="TERCERA SEMANA"/>
    <n v="11"/>
    <s v="NOVIEMBRE"/>
    <n v="2"/>
    <s v="CARLOS MORALES"/>
    <n v="2023"/>
    <n v="2023"/>
    <n v="60"/>
    <n v="1"/>
    <n v="22"/>
    <n v="0.3"/>
    <s v="Nov 16 2023 10:47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3"/>
    <m/>
    <s v="Nov 16 2023 10:47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00"/>
    <m/>
    <s v="Nov 16 2023 10:47AM"/>
    <x v="56"/>
    <x v="55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37"/>
    <m/>
    <s v="Nov 16 2023 10:47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30"/>
    <m/>
    <s v="Nov 16 2023 10:47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16"/>
    <x v="0"/>
  </r>
  <r>
    <n v="37655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3"/>
    <n v="2023"/>
    <n v="60"/>
    <n v="1"/>
    <n v="8"/>
    <m/>
    <s v="Nov 16 2023 10:47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3"/>
    <x v="5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0"/>
    <m/>
    <s v="Nov 16 2023 10:47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2"/>
    <m/>
    <s v="Nov 16 2023 10:47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6"/>
    <x v="0"/>
  </r>
  <r>
    <n v="37655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3"/>
    <n v="2023"/>
    <n v="60"/>
    <n v="1"/>
    <n v="7"/>
    <m/>
    <s v="Nov 16 2023 10:47AM"/>
    <x v="75"/>
    <x v="7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6"/>
    <n v="11"/>
    <n v="3"/>
    <x v="5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95"/>
    <n v="1"/>
    <n v="225"/>
    <m/>
    <s v="Nov 16 2023 10:47AM"/>
    <x v="58"/>
    <x v="57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28"/>
    <m/>
    <s v="Nov 16 2023 10:48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6"/>
    <x v="0"/>
  </r>
  <r>
    <n v="37655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3"/>
    <n v="2023"/>
    <n v="60"/>
    <n v="1"/>
    <n v="60"/>
    <m/>
    <s v="Nov 16 2023 10:48A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6"/>
    <n v="11"/>
    <n v="3"/>
    <x v="5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60"/>
    <n v="1"/>
    <n v="35"/>
    <m/>
    <s v="Nov 16 2023 10:48AM"/>
    <x v="49"/>
    <x v="48"/>
    <n v="66"/>
    <s v="SACO 133-135 LIBRAS"/>
    <n v="1"/>
    <s v="PRODUCTOS AGROPECUARIOS"/>
    <n v="2"/>
    <x v="2"/>
    <n v="134"/>
    <n v="60.91"/>
    <s v="Yuca Blanca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4"/>
    <m/>
    <s v="Nov 16 2023 10:48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6"/>
    <x v="0"/>
  </r>
  <r>
    <n v="37655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3"/>
    <n v="2023"/>
    <n v="60"/>
    <n v="1"/>
    <n v="12"/>
    <m/>
    <s v="Nov 16 2023 10:48AM"/>
    <x v="78"/>
    <x v="74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6"/>
    <n v="11"/>
    <n v="3"/>
    <x v="5"/>
  </r>
  <r>
    <n v="37655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3"/>
    <n v="2023"/>
    <n v="60"/>
    <n v="1"/>
    <n v="16"/>
    <m/>
    <s v="Nov 16 2023 10:48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3"/>
    <x v="5"/>
  </r>
  <r>
    <n v="37674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1"/>
    <s v="NOVIEMBRE"/>
    <n v="2"/>
    <s v="CARLOS MORALES"/>
    <n v="2023"/>
    <n v="2023"/>
    <n v="60"/>
    <n v="1"/>
    <n v="105"/>
    <n v="1.3"/>
    <s v="Nov 16 2023 10:48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14"/>
    <x v="6"/>
  </r>
  <r>
    <n v="37655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3"/>
    <n v="2023"/>
    <n v="60"/>
    <n v="1"/>
    <n v="120"/>
    <m/>
    <s v="Nov 16 2023 10:48AM"/>
    <x v="93"/>
    <x v="8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6"/>
    <n v="11"/>
    <n v="3"/>
    <x v="5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138"/>
    <n v="1"/>
    <n v="24"/>
    <m/>
    <s v="Nov 16 2023 10:48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2"/>
    <m/>
    <s v="Nov 16 2023 10:49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6"/>
    <x v="0"/>
  </r>
  <r>
    <n v="37655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3"/>
    <n v="2023"/>
    <n v="89"/>
    <n v="1"/>
    <n v="30"/>
    <m/>
    <s v="Nov 16 2023 10:49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3"/>
    <x v="5"/>
  </r>
  <r>
    <n v="37674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1"/>
    <s v="NOVIEMBRE"/>
    <n v="2"/>
    <s v="CARLOS MORALES"/>
    <n v="2023"/>
    <n v="2023"/>
    <n v="60"/>
    <n v="1"/>
    <n v="27"/>
    <n v="0.35"/>
    <s v="Nov 16 2023 10:49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8"/>
    <m/>
    <s v="Nov 16 2023 10:49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3"/>
    <m/>
    <s v="Nov 16 2023 10:49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6"/>
    <x v="0"/>
  </r>
  <r>
    <n v="376550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3"/>
    <s v="TERCERA SEMANA"/>
    <n v="11"/>
    <s v="NOVIEMBRE"/>
    <n v="1"/>
    <s v="ADELMO URBINA"/>
    <n v="2023"/>
    <n v="2023"/>
    <n v="89"/>
    <n v="1"/>
    <n v="10"/>
    <m/>
    <s v="Nov 16 2023 10:49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3"/>
    <x v="5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8"/>
    <m/>
    <s v="Nov 16 2023 10:49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60"/>
    <n v="1"/>
    <n v="5"/>
    <m/>
    <s v="Nov 16 2023 10:49AM"/>
    <x v="77"/>
    <x v="73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6"/>
    <n v="11"/>
    <n v="16"/>
    <x v="0"/>
  </r>
  <r>
    <n v="37674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1"/>
    <s v="NOVIEMBRE"/>
    <n v="2"/>
    <s v="CARLOS MORALES"/>
    <n v="2023"/>
    <n v="2023"/>
    <n v="157"/>
    <n v="1"/>
    <n v="100"/>
    <n v="1.2"/>
    <s v="Nov 16 2023 10:49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95"/>
    <n v="1"/>
    <n v="7"/>
    <m/>
    <s v="Nov 16 2023 10:49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6"/>
    <x v="0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95"/>
    <n v="1"/>
    <n v="14"/>
    <m/>
    <s v="Nov 16 2023 10:50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351"/>
    <n v="1"/>
    <n v="16"/>
    <m/>
    <s v="Nov 16 2023 10:50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3"/>
    <x v="5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7"/>
    <m/>
    <s v="Nov 16 2023 10:50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6"/>
    <x v="0"/>
  </r>
  <r>
    <n v="37674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1"/>
    <s v="NOVIEMBRE"/>
    <n v="2"/>
    <s v="CARLOS MORALES"/>
    <n v="2023"/>
    <n v="2023"/>
    <n v="60"/>
    <n v="1"/>
    <n v="118"/>
    <n v="1.35"/>
    <s v="Nov 16 2023 10:50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48"/>
    <n v="1"/>
    <n v="185"/>
    <m/>
    <s v="Nov 16 2023 10:50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15"/>
    <m/>
    <s v="Nov 16 2023 10:50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12"/>
    <m/>
    <s v="Nov 16 2023 10:50AM"/>
    <x v="135"/>
    <x v="131"/>
    <n v="7"/>
    <s v="BOLSA  14-16 UNIDADES"/>
    <n v="1"/>
    <s v="PRODUCTOS AGROPECUARIOS"/>
    <n v="2"/>
    <x v="2"/>
    <n v="30.62"/>
    <n v="13.92"/>
    <s v="Brocoli  Mediano"/>
    <m/>
    <n v="0"/>
    <n v="16"/>
    <n v="11"/>
    <n v="3"/>
    <x v="5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10"/>
    <m/>
    <s v="Nov 16 2023 10:50AM"/>
    <x v="93"/>
    <x v="8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6"/>
    <n v="11"/>
    <n v="16"/>
    <x v="0"/>
  </r>
  <r>
    <n v="376742"/>
    <n v="804"/>
    <n v="10"/>
    <s v=" SAN VICENTE"/>
    <n v="10"/>
    <s v="SAN VICENTE"/>
    <s v="AMAYA"/>
    <s v="ADONIS"/>
    <s v="AMAYA ADONYS"/>
    <s v="PLAZA LA TERMINAL"/>
    <s v="ADONYS"/>
    <m/>
    <n v="3"/>
    <s v="TERCERA SEMANA"/>
    <n v="11"/>
    <s v="NOVIEMBRE"/>
    <n v="2"/>
    <s v="CARLOS MORALES"/>
    <n v="2023"/>
    <n v="2023"/>
    <n v="60"/>
    <n v="1"/>
    <n v="23"/>
    <n v="0.35"/>
    <s v="Nov 16 2023 10:50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27"/>
    <m/>
    <s v="Nov 16 2023 10:50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8"/>
    <m/>
    <s v="Nov 16 2023 10:50AM"/>
    <x v="24"/>
    <x v="24"/>
    <n v="49"/>
    <s v="MANOJO 50 UNIDADES                                          "/>
    <n v="1"/>
    <s v="PRODUCTOS AGROPECUARIOS"/>
    <n v="2"/>
    <x v="2"/>
    <n v="17.54"/>
    <n v="7.97"/>
    <s v="Cebolla Blanca Con Tallo Grande"/>
    <m/>
    <n v="0"/>
    <n v="16"/>
    <n v="11"/>
    <n v="3"/>
    <x v="5"/>
  </r>
  <r>
    <n v="376854"/>
    <n v="836"/>
    <n v="12"/>
    <s v=" SAN MIGUEL"/>
    <n v="17"/>
    <s v="SAN MIGUEL"/>
    <s v="LUCIA"/>
    <s v="PORTILLO"/>
    <s v="LUCIA PORTILLO"/>
    <m/>
    <m/>
    <m/>
    <n v="3"/>
    <s v="TERCERA SEMANA"/>
    <n v="11"/>
    <s v="NOVIEMBRE"/>
    <n v="3"/>
    <s v="ANA HERMYS OSORIO"/>
    <n v="2023"/>
    <n v="2023"/>
    <n v="89"/>
    <n v="1"/>
    <n v="170"/>
    <m/>
    <s v="Nov 16 2023 10:50AM"/>
    <x v="72"/>
    <x v="68"/>
    <n v="52"/>
    <s v="QUINTAL "/>
    <n v="1"/>
    <s v="PRODUCTOS AGROPECUARIOS"/>
    <n v="3"/>
    <x v="3"/>
    <n v="100"/>
    <n v="45.45"/>
    <s v="Tamarindo sin Cáscara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17"/>
    <m/>
    <s v="Nov 16 2023 10:51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38"/>
    <m/>
    <s v="Nov 16 2023 10:51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30"/>
    <m/>
    <s v="Nov 16 2023 10:51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3"/>
    <x v="5"/>
  </r>
  <r>
    <n v="37674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1"/>
    <s v="NOVIEMBRE"/>
    <n v="2"/>
    <s v="CARLOS MORALES"/>
    <n v="2023"/>
    <n v="2023"/>
    <n v="60"/>
    <n v="1"/>
    <n v="26"/>
    <n v="0.35"/>
    <s v="Nov 16 2023 10:51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4"/>
    <x v="6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17"/>
    <m/>
    <s v="Nov 16 2023 10:51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15"/>
    <m/>
    <s v="Nov 16 2023 10:51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3"/>
    <x v="5"/>
  </r>
  <r>
    <n v="376743"/>
    <n v="805"/>
    <n v="10"/>
    <s v=" SAN VICENTE"/>
    <n v="10"/>
    <s v="SAN VICENTE"/>
    <s v="JOSE DE LA CRUZ"/>
    <s v="ALVARADO"/>
    <s v="JOSE DE LA CRUZ ALVARADO"/>
    <s v="PLAZA LA TERMINAL"/>
    <s v="JOSE ALVARADO"/>
    <m/>
    <n v="3"/>
    <s v="TERCERA SEMANA"/>
    <n v="11"/>
    <s v="NOVIEMBRE"/>
    <n v="2"/>
    <s v="CARLOS MORALES"/>
    <n v="2023"/>
    <n v="2023"/>
    <n v="60"/>
    <n v="1"/>
    <n v="23"/>
    <n v="0.35"/>
    <s v="Nov 16 2023 10:51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26"/>
    <m/>
    <s v="Nov 16 2023 10:51AM"/>
    <x v="28"/>
    <x v="28"/>
    <n v="76"/>
    <s v="SACO 90-100 UNIDADES                        "/>
    <n v="1"/>
    <s v="PRODUCTOS AGROPECUARIOS"/>
    <n v="2"/>
    <x v="2"/>
    <n v="119.38"/>
    <n v="54.26"/>
    <s v="Guisquil Oscuro Grande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12"/>
    <m/>
    <s v="Nov 16 2023 10:52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40"/>
    <m/>
    <s v="Nov 16 2023 10:52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27"/>
    <m/>
    <s v="Nov 16 2023 10:52AM"/>
    <x v="33"/>
    <x v="33"/>
    <n v="75"/>
    <s v="SACO 90-100 LB"/>
    <n v="1"/>
    <s v="PRODUCTOS AGROPECUARIOS"/>
    <n v="2"/>
    <x v="2"/>
    <n v="100"/>
    <n v="45.45"/>
    <s v="Remolacha Grande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13"/>
    <m/>
    <s v="Nov 16 2023 10:52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3"/>
    <x v="5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89"/>
    <n v="1"/>
    <n v="175"/>
    <m/>
    <s v="Nov 16 2023 10:52AM"/>
    <x v="55"/>
    <x v="54"/>
    <n v="31"/>
    <s v="CIENTO  100 UNIDADES                                                "/>
    <n v="1"/>
    <s v="PRODUCTOS AGROPECUARIOS"/>
    <n v="2"/>
    <x v="2"/>
    <n v="409.89"/>
    <n v="186.31"/>
    <s v="Melón Grande"/>
    <m/>
    <n v="0"/>
    <n v="16"/>
    <n v="11"/>
    <n v="16"/>
    <x v="0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89"/>
    <n v="1"/>
    <n v="125"/>
    <m/>
    <s v="Nov 16 2023 10:52AM"/>
    <x v="56"/>
    <x v="55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28"/>
    <m/>
    <s v="Nov 16 2023 10:52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3"/>
    <x v="5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95"/>
    <n v="1"/>
    <n v="300"/>
    <m/>
    <s v="Nov 16 2023 10:52AM"/>
    <x v="57"/>
    <x v="5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27"/>
    <m/>
    <s v="Nov 16 2023 10:52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3"/>
    <x v="5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95"/>
    <n v="1"/>
    <n v="200"/>
    <m/>
    <s v="Nov 16 2023 10:52AM"/>
    <x v="58"/>
    <x v="57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60"/>
    <n v="1"/>
    <n v="22"/>
    <m/>
    <s v="Nov 16 2023 10:53AM"/>
    <x v="36"/>
    <x v="36"/>
    <n v="30"/>
    <s v="CIENTO  100 UNIDADES       "/>
    <n v="1"/>
    <s v="PRODUCTOS AGROPECUARIOS"/>
    <n v="2"/>
    <x v="2"/>
    <n v="100"/>
    <n v="45.45"/>
    <s v="Elote Blanco Grande"/>
    <m/>
    <n v="0"/>
    <n v="16"/>
    <n v="11"/>
    <n v="3"/>
    <x v="5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89"/>
    <n v="1"/>
    <n v="12"/>
    <m/>
    <s v="Nov 16 2023 10:53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6"/>
    <x v="0"/>
  </r>
  <r>
    <n v="37674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1"/>
    <s v="NOVIEMBRE"/>
    <n v="2"/>
    <s v="CARLOS MORALES"/>
    <n v="2023"/>
    <n v="2023"/>
    <n v="157"/>
    <n v="1"/>
    <n v="98"/>
    <n v="1.2"/>
    <s v="Nov 16 2023 10:53AM"/>
    <x v="1"/>
    <x v="1"/>
    <n v="51"/>
    <s v="QUINTAL"/>
    <n v="1"/>
    <s v="PRODUCTOS AGROPECUARIOS"/>
    <n v="1"/>
    <x v="0"/>
    <n v="100"/>
    <n v="45.45"/>
    <s v="Frijol Rojo Importado"/>
    <m/>
    <n v="0"/>
    <n v="16"/>
    <n v="11"/>
    <n v="14"/>
    <x v="6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60"/>
    <n v="1"/>
    <n v="9"/>
    <m/>
    <s v="Nov 16 2023 10:53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3"/>
    <x v="5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89"/>
    <n v="1"/>
    <n v="9"/>
    <m/>
    <s v="Nov 16 2023 10:53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16"/>
    <x v="0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60"/>
    <n v="1"/>
    <n v="7"/>
    <m/>
    <s v="Nov 16 2023 10:53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60"/>
    <n v="1"/>
    <n v="25"/>
    <m/>
    <s v="Nov 16 2023 10:53AM"/>
    <x v="46"/>
    <x v="45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6"/>
    <n v="11"/>
    <n v="3"/>
    <x v="5"/>
  </r>
  <r>
    <n v="37674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1"/>
    <s v="NOVIEMBRE"/>
    <n v="2"/>
    <s v="CARLOS MORALES"/>
    <n v="2023"/>
    <n v="2023"/>
    <n v="60"/>
    <n v="1"/>
    <n v="110"/>
    <n v="1.4"/>
    <s v="Nov 16 2023 10:53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14"/>
    <x v="6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95"/>
    <n v="1"/>
    <n v="8"/>
    <m/>
    <s v="Nov 16 2023 10:53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6"/>
    <x v="0"/>
  </r>
  <r>
    <n v="37674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1"/>
    <s v="NOVIEMBRE"/>
    <n v="2"/>
    <s v="CARLOS MORALES"/>
    <n v="2023"/>
    <n v="2023"/>
    <n v="60"/>
    <n v="1"/>
    <n v="130"/>
    <n v="1.75"/>
    <s v="Nov 16 2023 10:53AM"/>
    <x v="10"/>
    <x v="10"/>
    <n v="51"/>
    <s v="QUINTAL"/>
    <n v="1"/>
    <s v="PRODUCTOS AGROPECUARIOS"/>
    <n v="1"/>
    <x v="0"/>
    <n v="100"/>
    <n v="45.45"/>
    <s v="Frijol Blanco"/>
    <m/>
    <n v="0"/>
    <n v="16"/>
    <n v="11"/>
    <n v="14"/>
    <x v="6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89"/>
    <n v="1"/>
    <n v="18"/>
    <m/>
    <s v="Nov 16 2023 10:53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60"/>
    <n v="1"/>
    <n v="20"/>
    <m/>
    <s v="Nov 16 2023 10:53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3"/>
    <x v="5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89"/>
    <n v="1"/>
    <n v="105"/>
    <m/>
    <s v="Nov 16 2023 10:53AM"/>
    <x v="93"/>
    <x v="8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6"/>
    <n v="11"/>
    <n v="16"/>
    <x v="0"/>
  </r>
  <r>
    <n v="37674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1"/>
    <s v="NOVIEMBRE"/>
    <n v="2"/>
    <s v="CARLOS MORALES"/>
    <n v="2023"/>
    <n v="2023"/>
    <n v="60"/>
    <n v="1"/>
    <n v="27"/>
    <n v="0.35"/>
    <s v="Nov 16 2023 10:53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4"/>
    <x v="6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89"/>
    <n v="1"/>
    <n v="25"/>
    <m/>
    <s v="Nov 16 2023 10:54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6"/>
    <x v="0"/>
  </r>
  <r>
    <n v="37674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1"/>
    <s v="NOVIEMBRE"/>
    <n v="2"/>
    <s v="CARLOS MORALES"/>
    <n v="2023"/>
    <n v="2023"/>
    <n v="60"/>
    <n v="1"/>
    <n v="23"/>
    <n v="0.35"/>
    <s v="Nov 16 2023 10:54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89"/>
    <n v="1"/>
    <n v="20"/>
    <m/>
    <s v="Nov 16 2023 10:54AM"/>
    <x v="90"/>
    <x v="8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60"/>
    <n v="1"/>
    <n v="62"/>
    <m/>
    <s v="Nov 16 2023 10:54A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6"/>
    <n v="11"/>
    <n v="3"/>
    <x v="5"/>
  </r>
  <r>
    <n v="376744"/>
    <n v="806"/>
    <n v="10"/>
    <s v=" SAN VICENTE"/>
    <n v="10"/>
    <s v="SAN VICENTE"/>
    <s v="ALVARO"/>
    <s v="ALEGRIA"/>
    <s v="ALVARO ALEGRIA"/>
    <s v="PLAZA LA TERMINAL"/>
    <s v="ALVARO ALEGRIA"/>
    <m/>
    <n v="3"/>
    <s v="TERCERA SEMANA"/>
    <n v="11"/>
    <s v="NOVIEMBRE"/>
    <n v="2"/>
    <s v="CARLOS MORALES"/>
    <n v="2023"/>
    <n v="2023"/>
    <n v="60"/>
    <n v="1"/>
    <n v="90"/>
    <n v="1.2"/>
    <s v="Nov 16 2023 10:54AM"/>
    <x v="108"/>
    <x v="104"/>
    <n v="1"/>
    <s v="96 UNIDADES 144 LB"/>
    <n v="1"/>
    <s v="PRODUCTOS AGROPECUARIOS"/>
    <n v="4"/>
    <x v="1"/>
    <n v="144"/>
    <n v="65.45"/>
    <s v="Panela de primera clase"/>
    <m/>
    <n v="0"/>
    <n v="16"/>
    <n v="11"/>
    <n v="14"/>
    <x v="6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60"/>
    <n v="1"/>
    <n v="8"/>
    <m/>
    <s v="Nov 16 2023 10:54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3"/>
    <x v="5"/>
  </r>
  <r>
    <n v="376844"/>
    <n v="826"/>
    <n v="12"/>
    <s v=" SAN MIGUEL"/>
    <n v="17"/>
    <s v="SAN MIGUEL"/>
    <s v="FAUSTINO"/>
    <s v="VASQUEZ"/>
    <s v="FAUSTINO VASQUEZ"/>
    <m/>
    <m/>
    <m/>
    <n v="3"/>
    <s v="TERCERA SEMANA"/>
    <n v="11"/>
    <s v="NOVIEMBRE"/>
    <n v="3"/>
    <s v="ANA HERMYS OSORIO"/>
    <n v="2023"/>
    <n v="2023"/>
    <n v="89"/>
    <n v="1"/>
    <n v="165"/>
    <m/>
    <s v="Nov 16 2023 10:54AM"/>
    <x v="72"/>
    <x v="68"/>
    <n v="52"/>
    <s v="QUINTAL "/>
    <n v="1"/>
    <s v="PRODUCTOS AGROPECUARIOS"/>
    <n v="3"/>
    <x v="3"/>
    <n v="100"/>
    <n v="45.45"/>
    <s v="Tamarindo sin Cáscara"/>
    <m/>
    <n v="0"/>
    <n v="16"/>
    <n v="11"/>
    <n v="16"/>
    <x v="0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60"/>
    <n v="1"/>
    <n v="12"/>
    <m/>
    <s v="Nov 16 2023 10:54AM"/>
    <x v="78"/>
    <x v="74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60"/>
    <n v="1"/>
    <n v="16"/>
    <m/>
    <s v="Nov 16 2023 10:54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3"/>
    <x v="5"/>
  </r>
  <r>
    <n v="3767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3"/>
    <n v="2023"/>
    <n v="60"/>
    <n v="1"/>
    <n v="5.5"/>
    <m/>
    <s v="Nov 16 2023 10:55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14"/>
    <x v="6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7"/>
    <m/>
    <s v="Nov 16 2023 10:55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89"/>
    <n v="1"/>
    <n v="30"/>
    <m/>
    <s v="Nov 16 2023 10:55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3"/>
    <x v="5"/>
  </r>
  <r>
    <n v="3767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3"/>
    <n v="2023"/>
    <n v="60"/>
    <n v="1"/>
    <n v="3.5"/>
    <m/>
    <s v="Nov 16 2023 10:55AM"/>
    <x v="130"/>
    <x v="126"/>
    <n v="45"/>
    <s v="LIBRA"/>
    <n v="1"/>
    <s v="PRODUCTOS AGROPECUARIOS"/>
    <n v="6"/>
    <x v="9"/>
    <n v="1"/>
    <n v="0.45"/>
    <s v="Costilla"/>
    <m/>
    <n v="0"/>
    <n v="16"/>
    <n v="11"/>
    <n v="14"/>
    <x v="6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95"/>
    <n v="1"/>
    <n v="16"/>
    <m/>
    <s v="Nov 16 2023 10:55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3"/>
    <x v="5"/>
  </r>
  <r>
    <n v="3767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3"/>
    <n v="2023"/>
    <n v="60"/>
    <n v="1"/>
    <n v="3.5"/>
    <m/>
    <s v="Nov 16 2023 10:55AM"/>
    <x v="131"/>
    <x v="127"/>
    <n v="45"/>
    <s v="LIBRA"/>
    <n v="1"/>
    <s v="PRODUCTOS AGROPECUARIOS"/>
    <n v="6"/>
    <x v="9"/>
    <n v="1"/>
    <n v="0.45"/>
    <s v="Lomo"/>
    <m/>
    <n v="0"/>
    <n v="16"/>
    <n v="11"/>
    <n v="14"/>
    <x v="6"/>
  </r>
  <r>
    <n v="3767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3"/>
    <n v="2023"/>
    <n v="60"/>
    <n v="1"/>
    <n v="3.5"/>
    <m/>
    <s v="Nov 16 2023 10:55AM"/>
    <x v="132"/>
    <x v="128"/>
    <n v="45"/>
    <s v="LIBRA"/>
    <n v="1"/>
    <s v="PRODUCTOS AGROPECUARIOS"/>
    <n v="6"/>
    <x v="9"/>
    <n v="1"/>
    <n v="0.45"/>
    <s v="Posta"/>
    <m/>
    <n v="0"/>
    <n v="16"/>
    <n v="11"/>
    <n v="14"/>
    <x v="6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95"/>
    <n v="1"/>
    <n v="9"/>
    <m/>
    <s v="Nov 16 2023 10:55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3"/>
    <x v="5"/>
  </r>
  <r>
    <n v="3767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3"/>
    <n v="2023"/>
    <n v="60"/>
    <n v="1"/>
    <n v="1.6"/>
    <m/>
    <s v="Nov 16 2023 10:55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14"/>
    <x v="6"/>
  </r>
  <r>
    <n v="376734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m/>
    <n v="3"/>
    <s v="TERCERA SEMANA"/>
    <n v="11"/>
    <s v="NOVIEMBRE"/>
    <n v="2"/>
    <s v="CARLOS MORALES"/>
    <n v="2023"/>
    <n v="2023"/>
    <n v="60"/>
    <n v="1"/>
    <n v="2"/>
    <m/>
    <s v="Nov 16 2023 10:55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14"/>
    <x v="6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138"/>
    <n v="1"/>
    <n v="20"/>
    <m/>
    <s v="Nov 16 2023 10:56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3"/>
    <x v="5"/>
  </r>
  <r>
    <n v="376544"/>
    <n v="246"/>
    <n v="2"/>
    <s v=" SANTA ANA"/>
    <n v="10"/>
    <s v="SANTA ANA"/>
    <s v="JAIME GARCIA"/>
    <m/>
    <s v="JAIME GARCIA"/>
    <s v="MERCADO MUNICIPAL #2 13 CALLE PTE COSTADO NORTE LOCAL #2 SANTA ANA"/>
    <s v="JAIME GARCIA"/>
    <n v="24404343"/>
    <n v="3"/>
    <s v="TERCERA SEMANA"/>
    <n v="11"/>
    <s v="NOVIEMBRE"/>
    <n v="1"/>
    <s v="ADELMO URBINA"/>
    <n v="2023"/>
    <n v="2023"/>
    <n v="48"/>
    <n v="1"/>
    <n v="250"/>
    <m/>
    <s v="Nov 16 2023 10:56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3"/>
    <x v="5"/>
  </r>
  <r>
    <n v="37674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3"/>
    <n v="2023"/>
    <n v="60"/>
    <n v="1"/>
    <n v="1.3"/>
    <m/>
    <s v="Nov 16 2023 10:56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14"/>
    <x v="6"/>
  </r>
  <r>
    <n v="37674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3"/>
    <n v="2023"/>
    <n v="60"/>
    <n v="1"/>
    <n v="2"/>
    <m/>
    <s v="Nov 16 2023 10:56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14"/>
    <x v="6"/>
  </r>
  <r>
    <n v="37674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3"/>
    <n v="2023"/>
    <n v="60"/>
    <n v="1"/>
    <n v="5.5"/>
    <m/>
    <s v="Nov 16 2023 10:56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14"/>
    <x v="6"/>
  </r>
  <r>
    <n v="37674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3"/>
    <n v="2023"/>
    <n v="60"/>
    <n v="1"/>
    <n v="5"/>
    <m/>
    <s v="Nov 16 2023 10:56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14"/>
    <x v="6"/>
  </r>
  <r>
    <n v="37674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3"/>
    <n v="2023"/>
    <n v="60"/>
    <n v="1"/>
    <n v="3"/>
    <m/>
    <s v="Nov 16 2023 10:56AM"/>
    <x v="115"/>
    <x v="111"/>
    <n v="16"/>
    <s v="BOTELLA"/>
    <n v="1"/>
    <s v="PRODUCTOS AGROPECUARIOS"/>
    <n v="9"/>
    <x v="7"/>
    <n v="1.6"/>
    <n v="0.73"/>
    <s v="Crema"/>
    <m/>
    <n v="0"/>
    <n v="16"/>
    <n v="11"/>
    <n v="14"/>
    <x v="6"/>
  </r>
  <r>
    <n v="37674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3"/>
    <n v="2023"/>
    <n v="157"/>
    <n v="1"/>
    <n v="3"/>
    <m/>
    <s v="Nov 16 2023 10:57AM"/>
    <x v="116"/>
    <x v="112"/>
    <n v="45"/>
    <s v="LIBRA"/>
    <n v="1"/>
    <s v="PRODUCTOS AGROPECUARIOS"/>
    <n v="9"/>
    <x v="7"/>
    <n v="1"/>
    <n v="0.45"/>
    <s v="Quesillo"/>
    <m/>
    <n v="0"/>
    <n v="16"/>
    <n v="11"/>
    <n v="14"/>
    <x v="6"/>
  </r>
  <r>
    <n v="37674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3"/>
    <n v="2023"/>
    <n v="157"/>
    <n v="1"/>
    <n v="4.3"/>
    <m/>
    <s v="Nov 16 2023 10:57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14"/>
    <x v="6"/>
  </r>
  <r>
    <n v="37674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3"/>
    <n v="2023"/>
    <n v="157"/>
    <n v="1"/>
    <n v="6"/>
    <m/>
    <s v="Nov 16 2023 10:57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14"/>
    <x v="6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351"/>
    <n v="1"/>
    <n v="16"/>
    <m/>
    <s v="Nov 16 2023 10:57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3"/>
    <x v="5"/>
  </r>
  <r>
    <n v="376745"/>
    <n v="807"/>
    <n v="10"/>
    <s v=" SAN VICENTE"/>
    <n v="10"/>
    <s v="SAN VICENTE"/>
    <s v="MANUEL"/>
    <s v="ABREGO"/>
    <s v="MANUEL ABREGO"/>
    <s v="MERCADO MUNICIPAL CONTIGUO A AGROINDUSTRIALES ENFRENTE VENTA DE AZUCAR"/>
    <s v="MANUEL ABREGO"/>
    <m/>
    <n v="3"/>
    <s v="TERCERA SEMANA"/>
    <n v="11"/>
    <s v="NOVIEMBRE"/>
    <n v="2"/>
    <s v="CARLOS MORALES"/>
    <n v="2023"/>
    <n v="2023"/>
    <n v="60"/>
    <n v="1"/>
    <n v="2.5"/>
    <m/>
    <s v="Nov 16 2023 10:57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14"/>
    <x v="6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15"/>
    <m/>
    <s v="Nov 16 2023 10:57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12"/>
    <m/>
    <s v="Nov 16 2023 10:57AM"/>
    <x v="135"/>
    <x v="131"/>
    <n v="7"/>
    <s v="BOLSA  14-16 UNIDADES"/>
    <n v="1"/>
    <s v="PRODUCTOS AGROPECUARIOS"/>
    <n v="2"/>
    <x v="2"/>
    <n v="30.62"/>
    <n v="13.92"/>
    <s v="Brocoli  Mediano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15"/>
    <m/>
    <s v="Nov 16 2023 10:58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35"/>
    <m/>
    <s v="Nov 16 2023 10:58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28"/>
    <m/>
    <s v="Nov 16 2023 10:58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3"/>
    <x v="5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5"/>
    <m/>
    <s v="Nov 16 2023 10:58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14"/>
    <x v="6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5"/>
    <m/>
    <s v="Nov 16 2023 10:58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14"/>
    <x v="6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16"/>
    <m/>
    <s v="Nov 16 2023 10:58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3"/>
    <x v="5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5"/>
    <m/>
    <s v="Nov 16 2023 10:58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14"/>
    <x v="6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4"/>
    <m/>
    <s v="Nov 16 2023 10:58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14"/>
    <x v="6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4.5"/>
    <m/>
    <s v="Nov 16 2023 10:58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14"/>
    <x v="6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4.5"/>
    <m/>
    <s v="Nov 16 2023 10:59AM"/>
    <x v="126"/>
    <x v="122"/>
    <n v="45"/>
    <s v="LIBRA"/>
    <n v="1"/>
    <s v="PRODUCTOS AGROPECUARIOS"/>
    <n v="5"/>
    <x v="8"/>
    <n v="1"/>
    <n v="0.45"/>
    <s v="Puyazo"/>
    <m/>
    <n v="0"/>
    <n v="16"/>
    <n v="11"/>
    <n v="14"/>
    <x v="6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4"/>
    <m/>
    <s v="Nov 16 2023 10:59AM"/>
    <x v="127"/>
    <x v="123"/>
    <n v="45"/>
    <s v="LIBRA"/>
    <n v="1"/>
    <s v="PRODUCTOS AGROPECUARIOS"/>
    <n v="5"/>
    <x v="8"/>
    <n v="1"/>
    <n v="0.45"/>
    <s v="Salon"/>
    <m/>
    <n v="0"/>
    <n v="16"/>
    <n v="11"/>
    <n v="14"/>
    <x v="6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4"/>
    <m/>
    <s v="Nov 16 2023 10:59AM"/>
    <x v="128"/>
    <x v="124"/>
    <n v="45"/>
    <s v="LIBRA"/>
    <n v="1"/>
    <s v="PRODUCTOS AGROPECUARIOS"/>
    <n v="5"/>
    <x v="8"/>
    <n v="1"/>
    <n v="0.45"/>
    <s v="Solomo"/>
    <m/>
    <n v="0"/>
    <n v="16"/>
    <n v="11"/>
    <n v="14"/>
    <x v="6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6"/>
    <m/>
    <s v="Nov 16 2023 10:59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14"/>
    <x v="6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3.5"/>
    <m/>
    <s v="Nov 16 2023 10:59AM"/>
    <x v="130"/>
    <x v="126"/>
    <n v="45"/>
    <s v="LIBRA"/>
    <n v="1"/>
    <s v="PRODUCTOS AGROPECUARIOS"/>
    <n v="6"/>
    <x v="9"/>
    <n v="1"/>
    <n v="0.45"/>
    <s v="Costilla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12"/>
    <m/>
    <s v="Nov 16 2023 10:59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6"/>
    <x v="0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3.5"/>
    <m/>
    <s v="Nov 16 2023 10:59AM"/>
    <x v="131"/>
    <x v="127"/>
    <n v="45"/>
    <s v="LIBRA"/>
    <n v="1"/>
    <s v="PRODUCTOS AGROPECUARIOS"/>
    <n v="6"/>
    <x v="9"/>
    <n v="1"/>
    <n v="0.45"/>
    <s v="Lomo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20"/>
    <m/>
    <s v="Nov 16 2023 10:59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6"/>
    <x v="0"/>
  </r>
  <r>
    <n v="376747"/>
    <n v="809"/>
    <n v="10"/>
    <s v=" SAN VICENTE"/>
    <n v="10"/>
    <s v="SAN VICENTE"/>
    <s v="ISMAEL"/>
    <s v="CRUZ"/>
    <s v="ISMAEL CRUZ"/>
    <s v="MERCADO MUNICIPAL PUESTO # 237"/>
    <s v="ROSIBEL GUZMAN"/>
    <m/>
    <n v="3"/>
    <s v="TERCERA SEMANA"/>
    <n v="11"/>
    <s v="NOVIEMBRE"/>
    <n v="2"/>
    <s v="CARLOS MORALES"/>
    <n v="2023"/>
    <n v="2023"/>
    <n v="60"/>
    <n v="1"/>
    <n v="3.5"/>
    <m/>
    <s v="Nov 16 2023 10:59AM"/>
    <x v="132"/>
    <x v="128"/>
    <n v="45"/>
    <s v="LIBRA"/>
    <n v="1"/>
    <s v="PRODUCTOS AGROPECUARIOS"/>
    <n v="6"/>
    <x v="9"/>
    <n v="1"/>
    <n v="0.45"/>
    <s v="Posta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35"/>
    <m/>
    <s v="Nov 16 2023 10:59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6"/>
    <x v="0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30"/>
    <m/>
    <s v="Nov 16 2023 10:59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6"/>
    <x v="0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13"/>
    <m/>
    <s v="Nov 16 2023 10:59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6"/>
    <x v="0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13"/>
    <m/>
    <s v="Nov 16 2023 11:00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6"/>
    <x v="0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20"/>
    <m/>
    <s v="Nov 16 2023 11:00AM"/>
    <x v="28"/>
    <x v="28"/>
    <n v="76"/>
    <s v="SACO 90-100 UNIDADES                        "/>
    <n v="1"/>
    <s v="PRODUCTOS AGROPECUARIOS"/>
    <n v="2"/>
    <x v="2"/>
    <n v="119.38"/>
    <n v="54.26"/>
    <s v="Guisquil Oscuro Grande"/>
    <m/>
    <n v="0"/>
    <n v="16"/>
    <n v="11"/>
    <n v="16"/>
    <x v="0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14"/>
    <m/>
    <s v="Nov 16 2023 11:00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6"/>
    <x v="0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16"/>
    <m/>
    <s v="Nov 16 2023 11:00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26"/>
    <m/>
    <s v="Nov 16 2023 11:00AM"/>
    <x v="28"/>
    <x v="28"/>
    <n v="76"/>
    <s v="SACO 90-100 UNIDADES                        "/>
    <n v="1"/>
    <s v="PRODUCTOS AGROPECUARIOS"/>
    <n v="2"/>
    <x v="2"/>
    <n v="119.38"/>
    <n v="54.26"/>
    <s v="Guisquil Oscuro Grande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12"/>
    <m/>
    <s v="Nov 16 2023 11:01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38"/>
    <m/>
    <s v="Nov 16 2023 11:01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3"/>
    <x v="5"/>
  </r>
  <r>
    <n v="37674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3"/>
    <n v="2023"/>
    <n v="60"/>
    <n v="1"/>
    <n v="5"/>
    <m/>
    <s v="Nov 16 2023 11:01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14"/>
    <x v="6"/>
  </r>
  <r>
    <n v="37674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3"/>
    <n v="2023"/>
    <n v="60"/>
    <n v="1"/>
    <n v="5"/>
    <m/>
    <s v="Nov 16 2023 11:01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37"/>
    <m/>
    <s v="Nov 16 2023 11:01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6"/>
    <x v="0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28"/>
    <m/>
    <s v="Nov 16 2023 11:01AM"/>
    <x v="33"/>
    <x v="33"/>
    <n v="75"/>
    <s v="SACO 90-100 LB"/>
    <n v="1"/>
    <s v="PRODUCTOS AGROPECUARIOS"/>
    <n v="2"/>
    <x v="2"/>
    <n v="100"/>
    <n v="45.45"/>
    <s v="Remolacha Grande"/>
    <m/>
    <n v="0"/>
    <n v="16"/>
    <n v="11"/>
    <n v="3"/>
    <x v="5"/>
  </r>
  <r>
    <n v="37674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3"/>
    <n v="2023"/>
    <n v="60"/>
    <n v="1"/>
    <n v="5"/>
    <m/>
    <s v="Nov 16 2023 11:01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14"/>
    <x v="6"/>
  </r>
  <r>
    <n v="37674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3"/>
    <n v="2023"/>
    <n v="60"/>
    <n v="1"/>
    <n v="4"/>
    <m/>
    <s v="Nov 16 2023 11:01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14"/>
    <x v="6"/>
  </r>
  <r>
    <n v="37674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3"/>
    <n v="2023"/>
    <n v="60"/>
    <n v="1"/>
    <n v="4.5"/>
    <m/>
    <s v="Nov 16 2023 11:01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14"/>
    <x v="6"/>
  </r>
  <r>
    <n v="37674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3"/>
    <n v="2023"/>
    <n v="60"/>
    <n v="1"/>
    <n v="4.5"/>
    <m/>
    <s v="Nov 16 2023 11:01AM"/>
    <x v="126"/>
    <x v="122"/>
    <n v="45"/>
    <s v="LIBRA"/>
    <n v="1"/>
    <s v="PRODUCTOS AGROPECUARIOS"/>
    <n v="5"/>
    <x v="8"/>
    <n v="1"/>
    <n v="0.45"/>
    <s v="Puyazo"/>
    <m/>
    <n v="0"/>
    <n v="16"/>
    <n v="11"/>
    <n v="14"/>
    <x v="6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13"/>
    <m/>
    <s v="Nov 16 2023 11:02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3"/>
    <x v="5"/>
  </r>
  <r>
    <n v="37674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3"/>
    <n v="2023"/>
    <n v="60"/>
    <n v="1"/>
    <n v="4"/>
    <m/>
    <s v="Nov 16 2023 11:02AM"/>
    <x v="127"/>
    <x v="123"/>
    <n v="45"/>
    <s v="LIBRA"/>
    <n v="1"/>
    <s v="PRODUCTOS AGROPECUARIOS"/>
    <n v="5"/>
    <x v="8"/>
    <n v="1"/>
    <n v="0.45"/>
    <s v="Salon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28"/>
    <m/>
    <s v="Nov 16 2023 11:02AM"/>
    <x v="45"/>
    <x v="44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6"/>
    <n v="11"/>
    <n v="16"/>
    <x v="0"/>
  </r>
  <r>
    <n v="376748"/>
    <n v="810"/>
    <n v="10"/>
    <s v=" SAN VICENTE"/>
    <n v="10"/>
    <s v="SAN VICENTE"/>
    <s v="ARGELIA"/>
    <s v="MONTANO"/>
    <s v="ARGELIA MONTANO"/>
    <s v="MERCADO MUNICIPAL PUESTO # 384"/>
    <s v="CARLOS MARAVILLA"/>
    <m/>
    <n v="3"/>
    <s v="TERCERA SEMANA"/>
    <n v="11"/>
    <s v="NOVIEMBRE"/>
    <n v="2"/>
    <s v="CARLOS MORALES"/>
    <n v="2023"/>
    <n v="2023"/>
    <n v="60"/>
    <n v="1"/>
    <n v="4"/>
    <m/>
    <s v="Nov 16 2023 11:02AM"/>
    <x v="128"/>
    <x v="124"/>
    <n v="45"/>
    <s v="LIBRA"/>
    <n v="1"/>
    <s v="PRODUCTOS AGROPECUARIOS"/>
    <n v="5"/>
    <x v="8"/>
    <n v="1"/>
    <n v="0.45"/>
    <s v="Solomo"/>
    <m/>
    <n v="0"/>
    <n v="16"/>
    <n v="11"/>
    <n v="14"/>
    <x v="6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28"/>
    <m/>
    <s v="Nov 16 2023 11:02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27"/>
    <m/>
    <s v="Nov 16 2023 11:02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3"/>
    <x v="5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60"/>
    <n v="1"/>
    <n v="13"/>
    <m/>
    <s v="Nov 16 2023 11:02AM"/>
    <x v="47"/>
    <x v="46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6"/>
    <n v="11"/>
    <n v="16"/>
    <x v="0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10"/>
    <m/>
    <s v="Nov 16 2023 11:02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6"/>
    <x v="0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12"/>
    <m/>
    <s v="Nov 16 2023 11:02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6"/>
    <x v="0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60"/>
    <n v="1"/>
    <n v="18"/>
    <m/>
    <s v="Nov 16 2023 11:02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60"/>
    <n v="1"/>
    <n v="25"/>
    <m/>
    <s v="Nov 16 2023 11:02AM"/>
    <x v="46"/>
    <x v="45"/>
    <n v="31"/>
    <s v="CIENTO  100 UNIDADES                                                "/>
    <n v="1"/>
    <s v="PRODUCTOS AGROPECUARIOS"/>
    <n v="2"/>
    <x v="2"/>
    <n v="65.33"/>
    <n v="29.7"/>
    <s v="Pipian Grande"/>
    <m/>
    <n v="0"/>
    <n v="16"/>
    <n v="11"/>
    <n v="3"/>
    <x v="5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5"/>
    <m/>
    <s v="Nov 16 2023 11:02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14"/>
    <x v="6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5"/>
    <m/>
    <s v="Nov 16 2023 11:02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95"/>
    <n v="1"/>
    <n v="225"/>
    <m/>
    <s v="Nov 16 2023 11:03AM"/>
    <x v="58"/>
    <x v="57"/>
    <n v="31"/>
    <s v="CIENTO  100 UNIDADES                                                "/>
    <n v="1"/>
    <s v="PRODUCTOS AGROPECUARIOS"/>
    <n v="2"/>
    <x v="2"/>
    <n v="933.61"/>
    <n v="424.37"/>
    <s v="Sandia Redonda Mediana"/>
    <m/>
    <n v="0"/>
    <n v="16"/>
    <n v="11"/>
    <n v="16"/>
    <x v="0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5"/>
    <m/>
    <s v="Nov 16 2023 11:03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14"/>
    <x v="6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4"/>
    <m/>
    <s v="Nov 16 2023 11:03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28"/>
    <m/>
    <s v="Nov 16 2023 11:03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6"/>
    <x v="0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4.5"/>
    <m/>
    <s v="Nov 16 2023 11:03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14"/>
    <x v="6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60"/>
    <n v="1"/>
    <n v="8"/>
    <m/>
    <s v="Nov 16 2023 11:03AM"/>
    <x v="69"/>
    <x v="65"/>
    <n v="31"/>
    <s v="CIENTO  100 UNIDADES                                                "/>
    <n v="1"/>
    <s v="PRODUCTOS AGROPECUARIOS"/>
    <n v="3"/>
    <x v="3"/>
    <n v="12.86"/>
    <n v="5.85"/>
    <s v="Limon Pérsico Mediano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60"/>
    <n v="1"/>
    <n v="10"/>
    <m/>
    <s v="Nov 16 2023 11:03AM"/>
    <x v="78"/>
    <x v="74"/>
    <n v="31"/>
    <s v="CIENTO  100 UNIDADES                                                "/>
    <n v="1"/>
    <s v="PRODUCTOS AGROPECUARIOS"/>
    <n v="3"/>
    <x v="3"/>
    <n v="38"/>
    <n v="17.27"/>
    <s v="Mandarina Grande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60"/>
    <n v="1"/>
    <n v="62"/>
    <m/>
    <s v="Nov 16 2023 11:03A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60"/>
    <n v="1"/>
    <n v="17"/>
    <m/>
    <s v="Nov 16 2023 11:03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3"/>
    <x v="5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4.5"/>
    <m/>
    <s v="Nov 16 2023 11:04AM"/>
    <x v="126"/>
    <x v="122"/>
    <n v="45"/>
    <s v="LIBRA"/>
    <n v="1"/>
    <s v="PRODUCTOS AGROPECUARIOS"/>
    <n v="5"/>
    <x v="8"/>
    <n v="1"/>
    <n v="0.45"/>
    <s v="Puyazo"/>
    <m/>
    <n v="0"/>
    <n v="16"/>
    <n v="11"/>
    <n v="14"/>
    <x v="6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4"/>
    <m/>
    <s v="Nov 16 2023 11:04AM"/>
    <x v="127"/>
    <x v="123"/>
    <n v="45"/>
    <s v="LIBRA"/>
    <n v="1"/>
    <s v="PRODUCTOS AGROPECUARIOS"/>
    <n v="5"/>
    <x v="8"/>
    <n v="1"/>
    <n v="0.45"/>
    <s v="Salon"/>
    <m/>
    <n v="0"/>
    <n v="16"/>
    <n v="11"/>
    <n v="14"/>
    <x v="6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4"/>
    <m/>
    <s v="Nov 16 2023 11:04AM"/>
    <x v="128"/>
    <x v="124"/>
    <n v="45"/>
    <s v="LIBRA"/>
    <n v="1"/>
    <s v="PRODUCTOS AGROPECUARIOS"/>
    <n v="5"/>
    <x v="8"/>
    <n v="1"/>
    <n v="0.45"/>
    <s v="Solomo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60"/>
    <n v="1"/>
    <n v="38"/>
    <m/>
    <s v="Nov 16 2023 11:04AM"/>
    <x v="49"/>
    <x v="48"/>
    <n v="66"/>
    <s v="SACO 133-135 LIBRAS"/>
    <n v="1"/>
    <s v="PRODUCTOS AGROPECUARIOS"/>
    <n v="2"/>
    <x v="2"/>
    <n v="134"/>
    <n v="60.91"/>
    <s v="Yuca Blanca"/>
    <m/>
    <n v="0"/>
    <n v="16"/>
    <n v="11"/>
    <n v="16"/>
    <x v="0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7"/>
    <m/>
    <s v="Nov 16 2023 11:04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3"/>
    <x v="5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6"/>
    <m/>
    <s v="Nov 16 2023 11:04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14"/>
    <x v="6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120"/>
    <m/>
    <s v="Nov 16 2023 11:04AM"/>
    <x v="93"/>
    <x v="8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6"/>
    <n v="11"/>
    <n v="3"/>
    <x v="5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3.5"/>
    <m/>
    <s v="Nov 16 2023 11:04AM"/>
    <x v="130"/>
    <x v="126"/>
    <n v="45"/>
    <s v="LIBRA"/>
    <n v="1"/>
    <s v="PRODUCTOS AGROPECUARIOS"/>
    <n v="6"/>
    <x v="9"/>
    <n v="1"/>
    <n v="0.45"/>
    <s v="Costilla"/>
    <m/>
    <n v="0"/>
    <n v="16"/>
    <n v="11"/>
    <n v="14"/>
    <x v="6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89"/>
    <n v="1"/>
    <n v="29"/>
    <m/>
    <s v="Nov 16 2023 11:04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3"/>
    <x v="5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3"/>
    <m/>
    <s v="Nov 16 2023 11:04AM"/>
    <x v="131"/>
    <x v="127"/>
    <n v="45"/>
    <s v="LIBRA"/>
    <n v="1"/>
    <s v="PRODUCTOS AGROPECUARIOS"/>
    <n v="6"/>
    <x v="9"/>
    <n v="1"/>
    <n v="0.45"/>
    <s v="Lomo"/>
    <m/>
    <n v="0"/>
    <n v="16"/>
    <n v="11"/>
    <n v="14"/>
    <x v="6"/>
  </r>
  <r>
    <n v="376752"/>
    <n v="814"/>
    <n v="10"/>
    <s v=" SAN VICENTE"/>
    <n v="10"/>
    <s v="SAN VICENTE"/>
    <s v="MARVIN ALEXANDER"/>
    <s v="SORTO VENTURA"/>
    <s v="MARVIN ALEXANDER SORTO VENTURA"/>
    <s v="PUESTOS 332- 333 MERCADO MUNICIPAL"/>
    <m/>
    <m/>
    <n v="3"/>
    <s v="TERCERA SEMANA"/>
    <n v="11"/>
    <s v="NOVIEMBRE"/>
    <n v="2"/>
    <s v="CARLOS MORALES"/>
    <n v="2023"/>
    <n v="2023"/>
    <n v="60"/>
    <n v="1"/>
    <n v="3"/>
    <m/>
    <s v="Nov 16 2023 11:04AM"/>
    <x v="132"/>
    <x v="128"/>
    <n v="45"/>
    <s v="LIBRA"/>
    <n v="1"/>
    <s v="PRODUCTOS AGROPECUARIOS"/>
    <n v="6"/>
    <x v="9"/>
    <n v="1"/>
    <n v="0.45"/>
    <s v="Posta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26"/>
    <m/>
    <s v="Nov 16 2023 11:04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16"/>
    <x v="0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95"/>
    <n v="1"/>
    <n v="8"/>
    <m/>
    <s v="Nov 16 2023 11:04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95"/>
    <n v="1"/>
    <n v="16"/>
    <m/>
    <s v="Nov 16 2023 11:04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3"/>
    <x v="5"/>
  </r>
  <r>
    <n v="376558"/>
    <n v="533"/>
    <n v="2"/>
    <s v=" SANTA ANA"/>
    <n v="10"/>
    <s v="SANTA ANA"/>
    <s v="ANA MARGARITA"/>
    <s v="VIUDA DE AGUILAR"/>
    <s v="ANA MARGARITA VIUDA DE AGUILAR "/>
    <s v="13 CALLE PONIENTE ENTRE 10 Y 14 CALLE"/>
    <s v="ANA MARGARITA VIUDA DE AGUILAR"/>
    <s v="2440 7626"/>
    <n v="3"/>
    <s v="TERCERA SEMANA"/>
    <n v="11"/>
    <s v="NOVIEMBRE"/>
    <n v="1"/>
    <s v="ADELMO URBINA"/>
    <n v="2023"/>
    <n v="2023"/>
    <n v="48"/>
    <n v="1"/>
    <n v="250"/>
    <m/>
    <s v="Nov 16 2023 11:05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3"/>
    <x v="5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1.75"/>
    <m/>
    <s v="Nov 16 2023 11:05AM"/>
    <x v="95"/>
    <x v="91"/>
    <n v="45"/>
    <s v="LIBRA"/>
    <n v="1"/>
    <s v="PRODUCTOS AGROPECUARIOS"/>
    <n v="10"/>
    <x v="4"/>
    <n v="1"/>
    <n v="0.45"/>
    <s v="Bagre"/>
    <m/>
    <n v="0"/>
    <n v="16"/>
    <n v="11"/>
    <n v="14"/>
    <x v="6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4"/>
    <m/>
    <s v="Nov 16 2023 11:05AM"/>
    <x v="96"/>
    <x v="92"/>
    <n v="45"/>
    <s v="LIBRA"/>
    <n v="1"/>
    <s v="PRODUCTOS AGROPECUARIOS"/>
    <n v="10"/>
    <x v="4"/>
    <n v="1"/>
    <n v="0.45"/>
    <s v="Boca colorada mediano"/>
    <m/>
    <n v="0"/>
    <n v="16"/>
    <n v="11"/>
    <n v="14"/>
    <x v="6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4.5"/>
    <m/>
    <s v="Nov 16 2023 11:05AM"/>
    <x v="136"/>
    <x v="132"/>
    <n v="45"/>
    <s v="LIBRA"/>
    <n v="1"/>
    <s v="PRODUCTOS AGROPECUARIOS"/>
    <n v="10"/>
    <x v="4"/>
    <n v="1"/>
    <n v="0.45"/>
    <s v="Camaron de mar mediano"/>
    <m/>
    <n v="0"/>
    <n v="16"/>
    <n v="11"/>
    <n v="14"/>
    <x v="6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3"/>
    <m/>
    <s v="Nov 16 2023 11:06AM"/>
    <x v="103"/>
    <x v="99"/>
    <n v="45"/>
    <s v="LIBRA"/>
    <n v="1"/>
    <s v="PRODUCTOS AGROPECUARIOS"/>
    <n v="10"/>
    <x v="4"/>
    <n v="1"/>
    <n v="0.45"/>
    <s v="Camaron cultivado"/>
    <m/>
    <n v="0"/>
    <n v="16"/>
    <n v="11"/>
    <n v="14"/>
    <x v="6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7"/>
    <m/>
    <s v="Nov 16 2023 11:06AM"/>
    <x v="133"/>
    <x v="129"/>
    <n v="45"/>
    <s v="LIBRA"/>
    <n v="1"/>
    <s v="PRODUCTOS AGROPECUARIOS"/>
    <n v="10"/>
    <x v="4"/>
    <n v="1"/>
    <n v="0.45"/>
    <s v="Camaroncillo Seco Salado"/>
    <m/>
    <n v="0"/>
    <n v="16"/>
    <n v="11"/>
    <n v="14"/>
    <x v="6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4"/>
    <m/>
    <s v="Nov 16 2023 11:06AM"/>
    <x v="104"/>
    <x v="100"/>
    <n v="45"/>
    <s v="LIBRA"/>
    <n v="1"/>
    <s v="PRODUCTOS AGROPECUARIOS"/>
    <n v="10"/>
    <x v="4"/>
    <n v="1"/>
    <n v="0.45"/>
    <s v="Cola de camaron"/>
    <m/>
    <n v="0"/>
    <n v="16"/>
    <n v="11"/>
    <n v="14"/>
    <x v="6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2.75"/>
    <m/>
    <s v="Nov 16 2023 11:06AM"/>
    <x v="97"/>
    <x v="93"/>
    <n v="45"/>
    <s v="LIBRA"/>
    <n v="1"/>
    <s v="PRODUCTOS AGROPECUARIOS"/>
    <n v="10"/>
    <x v="4"/>
    <n v="1"/>
    <n v="0.45"/>
    <s v="Corvina"/>
    <m/>
    <n v="0"/>
    <n v="16"/>
    <n v="11"/>
    <n v="14"/>
    <x v="6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5"/>
    <m/>
    <s v="Nov 16 2023 11:06AM"/>
    <x v="99"/>
    <x v="95"/>
    <n v="45"/>
    <s v="LIBRA"/>
    <n v="1"/>
    <s v="PRODUCTOS AGROPECUARIOS"/>
    <n v="10"/>
    <x v="4"/>
    <n v="1"/>
    <n v="0.45"/>
    <s v="Lonja de boca colorada"/>
    <m/>
    <n v="0"/>
    <n v="16"/>
    <n v="11"/>
    <n v="14"/>
    <x v="6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5"/>
    <m/>
    <s v="Nov 16 2023 11:06AM"/>
    <x v="100"/>
    <x v="96"/>
    <n v="45"/>
    <s v="LIBRA"/>
    <n v="1"/>
    <s v="PRODUCTOS AGROPECUARIOS"/>
    <n v="10"/>
    <x v="4"/>
    <n v="1"/>
    <n v="0.45"/>
    <s v="Lonja de tiburón"/>
    <m/>
    <n v="0"/>
    <n v="16"/>
    <n v="11"/>
    <n v="14"/>
    <x v="6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7"/>
    <m/>
    <s v="Nov 16 2023 11:06AM"/>
    <x v="105"/>
    <x v="101"/>
    <n v="45"/>
    <s v="LIBRA"/>
    <n v="1"/>
    <s v="PRODUCTOS AGROPECUARIOS"/>
    <n v="10"/>
    <x v="4"/>
    <n v="1"/>
    <n v="0.45"/>
    <s v="Pescado seco (macarela)"/>
    <m/>
    <n v="0"/>
    <n v="16"/>
    <n v="11"/>
    <n v="14"/>
    <x v="6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17"/>
    <m/>
    <s v="Nov 16 2023 11:06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3"/>
    <x v="5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13"/>
    <m/>
    <s v="Nov 16 2023 11:06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6"/>
    <x v="0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2.5"/>
    <m/>
    <s v="Nov 16 2023 11:06AM"/>
    <x v="102"/>
    <x v="98"/>
    <n v="45"/>
    <s v="LIBRA"/>
    <n v="1"/>
    <s v="PRODUCTOS AGROPECUARIOS"/>
    <n v="10"/>
    <x v="4"/>
    <n v="1"/>
    <n v="0.45"/>
    <s v="Róbalo mediano"/>
    <m/>
    <n v="0"/>
    <n v="16"/>
    <n v="11"/>
    <n v="14"/>
    <x v="6"/>
  </r>
  <r>
    <n v="376735"/>
    <n v="743"/>
    <n v="10"/>
    <s v=" SAN VICENTE"/>
    <n v="10"/>
    <s v="SAN VICENTE"/>
    <s v="RHINA"/>
    <s v="MARTINEZ"/>
    <s v="JOSE   MARTINEZ"/>
    <s v="NOVENA CALLE PONIENTE"/>
    <s v="JOSE   MARTINEZ"/>
    <m/>
    <n v="3"/>
    <s v="TERCERA SEMANA"/>
    <n v="11"/>
    <s v="NOVIEMBRE"/>
    <n v="2"/>
    <s v="CARLOS MORALES"/>
    <n v="2023"/>
    <n v="2023"/>
    <n v="60"/>
    <n v="1"/>
    <n v="1.22"/>
    <m/>
    <s v="Nov 16 2023 11:06AM"/>
    <x v="106"/>
    <x v="102"/>
    <n v="45"/>
    <s v="LIBRA"/>
    <n v="1"/>
    <s v="PRODUCTOS AGROPECUARIOS"/>
    <n v="10"/>
    <x v="4"/>
    <n v="1"/>
    <n v="0.45"/>
    <s v="Tilapia"/>
    <m/>
    <n v="0"/>
    <n v="16"/>
    <n v="11"/>
    <n v="14"/>
    <x v="6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20"/>
    <m/>
    <s v="Nov 16 2023 11:06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28"/>
    <m/>
    <s v="Nov 16 2023 11:06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17"/>
    <m/>
    <s v="Nov 16 2023 11:07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40"/>
    <m/>
    <s v="Nov 16 2023 11:07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28"/>
    <m/>
    <s v="Nov 16 2023 11:07AM"/>
    <x v="33"/>
    <x v="33"/>
    <n v="75"/>
    <s v="SACO 90-100 LB"/>
    <n v="1"/>
    <s v="PRODUCTOS AGROPECUARIOS"/>
    <n v="2"/>
    <x v="2"/>
    <n v="100"/>
    <n v="45.45"/>
    <s v="Remolacha Grande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13"/>
    <m/>
    <s v="Nov 16 2023 11:07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351"/>
    <n v="1"/>
    <n v="21"/>
    <m/>
    <s v="Nov 16 2023 11:07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14"/>
    <m/>
    <s v="Nov 16 2023 11:08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4"/>
    <x v="6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29"/>
    <m/>
    <s v="Nov 16 2023 11:08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8"/>
    <m/>
    <s v="Nov 16 2023 11:08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4"/>
    <x v="6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28"/>
    <m/>
    <s v="Nov 16 2023 11:08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60"/>
    <n v="1"/>
    <n v="38"/>
    <m/>
    <s v="Nov 16 2023 11:08AM"/>
    <x v="49"/>
    <x v="48"/>
    <n v="66"/>
    <s v="SACO 133-135 LIBRAS"/>
    <n v="1"/>
    <s v="PRODUCTOS AGROPECUARIOS"/>
    <n v="2"/>
    <x v="2"/>
    <n v="134"/>
    <n v="60.91"/>
    <s v="Yuca Blanca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60"/>
    <n v="1"/>
    <n v="60"/>
    <m/>
    <s v="Nov 16 2023 11:08A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60"/>
    <n v="1"/>
    <n v="7"/>
    <m/>
    <s v="Nov 16 2023 11:08AM"/>
    <x v="75"/>
    <x v="7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60"/>
    <n v="1"/>
    <n v="8"/>
    <m/>
    <s v="Nov 16 2023 11:09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10"/>
    <m/>
    <s v="Nov 16 2023 11:09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17"/>
    <m/>
    <s v="Nov 16 2023 11:09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138"/>
    <n v="1"/>
    <n v="16"/>
    <m/>
    <s v="Nov 16 2023 11:09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4"/>
    <x v="6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89"/>
    <n v="1"/>
    <n v="120"/>
    <m/>
    <s v="Nov 16 2023 11:09AM"/>
    <x v="93"/>
    <x v="8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138"/>
    <n v="1"/>
    <n v="35"/>
    <m/>
    <s v="Nov 16 2023 11:09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4"/>
    <x v="6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95"/>
    <n v="1"/>
    <n v="16"/>
    <m/>
    <s v="Nov 16 2023 11:09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3"/>
    <x v="5"/>
  </r>
  <r>
    <n v="376538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3"/>
    <s v="TERCERA SEMANA"/>
    <n v="11"/>
    <s v="NOVIEMBRE"/>
    <n v="1"/>
    <s v="ADELMO URBINA"/>
    <n v="2023"/>
    <n v="2023"/>
    <n v="48"/>
    <n v="1"/>
    <n v="250"/>
    <m/>
    <s v="Nov 16 2023 11:10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35"/>
    <m/>
    <s v="Nov 16 2023 11:10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60"/>
    <n v="1"/>
    <n v="32"/>
    <m/>
    <s v="Nov 16 2023 11:10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17"/>
    <m/>
    <s v="Nov 16 2023 11:10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60"/>
    <n v="1"/>
    <n v="18"/>
    <m/>
    <s v="Nov 16 2023 11:11AM"/>
    <x v="36"/>
    <x v="36"/>
    <n v="30"/>
    <s v="CIENTO  100 UNIDADES       "/>
    <n v="1"/>
    <s v="PRODUCTOS AGROPECUARIOS"/>
    <n v="2"/>
    <x v="2"/>
    <n v="100"/>
    <n v="45.45"/>
    <s v="Elote Blanco Grande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60"/>
    <n v="1"/>
    <n v="9"/>
    <m/>
    <s v="Nov 16 2023 11:11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12"/>
    <m/>
    <s v="Nov 16 2023 11:11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4"/>
    <x v="6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4.25"/>
    <m/>
    <s v="Nov 16 2023 11:11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3"/>
    <x v="5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4.25"/>
    <m/>
    <s v="Nov 16 2023 11:11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3"/>
    <x v="5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138"/>
    <n v="1"/>
    <n v="25"/>
    <m/>
    <s v="Nov 16 2023 11:11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6"/>
    <x v="0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60"/>
    <n v="1"/>
    <n v="38"/>
    <m/>
    <s v="Nov 16 2023 11:11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4"/>
    <x v="6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4.25"/>
    <m/>
    <s v="Nov 16 2023 11:11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3"/>
    <x v="5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3.75"/>
    <m/>
    <s v="Nov 16 2023 11:11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60"/>
    <n v="1"/>
    <n v="18"/>
    <m/>
    <s v="Nov 16 2023 11:11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14"/>
    <x v="6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4"/>
    <m/>
    <s v="Nov 16 2023 11:11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3"/>
    <x v="5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8"/>
    <m/>
    <s v="Nov 16 2023 11:11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16"/>
    <x v="0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4"/>
    <m/>
    <s v="Nov 16 2023 11:11AM"/>
    <x v="126"/>
    <x v="122"/>
    <n v="45"/>
    <s v="LIBRA"/>
    <n v="1"/>
    <s v="PRODUCTOS AGROPECUARIOS"/>
    <n v="5"/>
    <x v="8"/>
    <n v="1"/>
    <n v="0.45"/>
    <s v="Puyazo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60"/>
    <n v="1"/>
    <n v="12"/>
    <m/>
    <s v="Nov 16 2023 11:11AM"/>
    <x v="47"/>
    <x v="46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6"/>
    <n v="11"/>
    <n v="14"/>
    <x v="6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4"/>
    <m/>
    <s v="Nov 16 2023 11:12AM"/>
    <x v="127"/>
    <x v="123"/>
    <n v="45"/>
    <s v="LIBRA"/>
    <n v="1"/>
    <s v="PRODUCTOS AGROPECUARIOS"/>
    <n v="5"/>
    <x v="8"/>
    <n v="1"/>
    <n v="0.45"/>
    <s v="Salon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10"/>
    <m/>
    <s v="Nov 16 2023 11:12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4"/>
    <x v="6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4"/>
    <m/>
    <s v="Nov 16 2023 11:12AM"/>
    <x v="128"/>
    <x v="124"/>
    <n v="45"/>
    <s v="LIBRA"/>
    <n v="1"/>
    <s v="PRODUCTOS AGROPECUARIOS"/>
    <n v="5"/>
    <x v="8"/>
    <n v="1"/>
    <n v="0.45"/>
    <s v="Solomo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14"/>
    <m/>
    <s v="Nov 16 2023 11:12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4"/>
    <x v="6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5"/>
    <m/>
    <s v="Nov 16 2023 11:12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24"/>
    <m/>
    <s v="Nov 16 2023 11:12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4"/>
    <x v="6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3"/>
    <m/>
    <s v="Nov 16 2023 11:12AM"/>
    <x v="130"/>
    <x v="126"/>
    <n v="45"/>
    <s v="LIBRA"/>
    <n v="1"/>
    <s v="PRODUCTOS AGROPECUARIOS"/>
    <n v="6"/>
    <x v="9"/>
    <n v="1"/>
    <n v="0.45"/>
    <s v="Costilla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26"/>
    <m/>
    <s v="Nov 16 2023 11:12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4"/>
    <x v="6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3"/>
    <m/>
    <s v="Nov 16 2023 11:12AM"/>
    <x v="131"/>
    <x v="127"/>
    <n v="45"/>
    <s v="LIBRA"/>
    <n v="1"/>
    <s v="PRODUCTOS AGROPECUARIOS"/>
    <n v="6"/>
    <x v="9"/>
    <n v="1"/>
    <n v="0.45"/>
    <s v="Lomo"/>
    <m/>
    <n v="0"/>
    <n v="16"/>
    <n v="11"/>
    <n v="3"/>
    <x v="5"/>
  </r>
  <r>
    <n v="376567"/>
    <n v="542"/>
    <n v="2"/>
    <s v=" SANTA ANA"/>
    <n v="10"/>
    <s v="SANTA ANA"/>
    <s v="MARIA GUADALUPE"/>
    <s v="ALVARADO"/>
    <s v="MARIA GUADALUPE ALVARADO "/>
    <s v="MERCADO MUNICIPAL # 2 PUESTO 18 SECCIÓN "/>
    <s v="MARIA GUADALUPE ALVAADO "/>
    <s v="7208 9200"/>
    <n v="3"/>
    <s v="TERCERA SEMANA"/>
    <n v="11"/>
    <s v="NOVIEMBRE"/>
    <n v="1"/>
    <s v="ADELMO URBINA"/>
    <n v="2023"/>
    <n v="2023"/>
    <n v="60"/>
    <n v="1"/>
    <n v="3"/>
    <m/>
    <s v="Nov 16 2023 11:12AM"/>
    <x v="132"/>
    <x v="128"/>
    <n v="45"/>
    <s v="LIBRA"/>
    <n v="1"/>
    <s v="PRODUCTOS AGROPECUARIOS"/>
    <n v="6"/>
    <x v="9"/>
    <n v="1"/>
    <n v="0.45"/>
    <s v="Posta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12"/>
    <m/>
    <s v="Nov 16 2023 11:12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138"/>
    <n v="1"/>
    <n v="20"/>
    <m/>
    <s v="Nov 16 2023 11:13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12"/>
    <m/>
    <s v="Nov 16 2023 11:13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60"/>
    <n v="1"/>
    <n v="14"/>
    <m/>
    <s v="Nov 16 2023 11:13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60"/>
    <n v="1"/>
    <n v="6"/>
    <m/>
    <s v="Nov 16 2023 11:13AM"/>
    <x v="75"/>
    <x v="7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6"/>
    <n v="11"/>
    <n v="14"/>
    <x v="6"/>
  </r>
  <r>
    <n v="37656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1"/>
    <s v="NOVIEMBRE"/>
    <n v="1"/>
    <s v="ADELMO URBINA"/>
    <n v="2023"/>
    <n v="2023"/>
    <n v="231"/>
    <n v="1"/>
    <n v="48"/>
    <n v="0.6"/>
    <s v="Nov 16 2023 11:13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60"/>
    <n v="1"/>
    <n v="6"/>
    <m/>
    <s v="Nov 16 2023 11:13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10"/>
    <m/>
    <s v="Nov 16 2023 11:13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6"/>
    <x v="0"/>
  </r>
  <r>
    <n v="37656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1"/>
    <s v="NOVIEMBRE"/>
    <n v="1"/>
    <s v="ADELMO URBINA"/>
    <n v="2023"/>
    <n v="2023"/>
    <n v="60"/>
    <n v="1"/>
    <n v="105"/>
    <n v="1.25"/>
    <s v="Nov 16 2023 11:13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34"/>
    <m/>
    <s v="Nov 16 2023 11:14AM"/>
    <x v="88"/>
    <x v="84"/>
    <n v="31"/>
    <s v="CIENTO  100 UNIDADES                                                "/>
    <n v="1"/>
    <s v="PRODUCTOS AGROPECUARIOS"/>
    <n v="3"/>
    <x v="3"/>
    <n v="37.5"/>
    <n v="17.05"/>
    <s v="Maracuyá Redonda Grande"/>
    <m/>
    <n v="0"/>
    <n v="16"/>
    <n v="11"/>
    <n v="14"/>
    <x v="6"/>
  </r>
  <r>
    <n v="37656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1"/>
    <s v="NOVIEMBRE"/>
    <n v="1"/>
    <s v="ADELMO URBINA"/>
    <n v="2023"/>
    <n v="2023"/>
    <n v="60"/>
    <n v="1"/>
    <n v="95"/>
    <n v="1.2"/>
    <s v="Nov 16 2023 11:14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3"/>
    <x v="5"/>
  </r>
  <r>
    <n v="37656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1"/>
    <s v="NOVIEMBRE"/>
    <n v="1"/>
    <s v="ADELMO URBINA"/>
    <n v="2023"/>
    <n v="2023"/>
    <n v="60"/>
    <n v="1"/>
    <n v="25"/>
    <n v="0.35"/>
    <s v="Nov 16 2023 11:14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3"/>
    <x v="5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60"/>
    <n v="1"/>
    <n v="12"/>
    <m/>
    <s v="Nov 16 2023 11:14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6"/>
    <x v="0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95"/>
    <n v="1"/>
    <n v="10"/>
    <m/>
    <s v="Nov 16 2023 11:14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4"/>
    <x v="6"/>
  </r>
  <r>
    <n v="37656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1"/>
    <s v="NOVIEMBRE"/>
    <n v="1"/>
    <s v="ADELMO URBINA"/>
    <n v="2023"/>
    <n v="2023"/>
    <n v="60"/>
    <n v="1"/>
    <n v="22"/>
    <n v="0.3"/>
    <s v="Nov 16 2023 11:14AM"/>
    <x v="3"/>
    <x v="3"/>
    <n v="51"/>
    <s v="QUINTAL"/>
    <n v="1"/>
    <s v="PRODUCTOS AGROPECUARIOS"/>
    <n v="1"/>
    <x v="0"/>
    <n v="100"/>
    <n v="45.45"/>
    <s v="Sorgo"/>
    <m/>
    <n v="0"/>
    <n v="16"/>
    <n v="11"/>
    <n v="3"/>
    <x v="5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60"/>
    <n v="1"/>
    <n v="8"/>
    <m/>
    <s v="Nov 16 2023 11:14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6"/>
    <x v="0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60"/>
    <n v="1"/>
    <n v="13"/>
    <m/>
    <s v="Nov 16 2023 11:14AM"/>
    <x v="94"/>
    <x v="90"/>
    <n v="40"/>
    <s v="JABA 12 UNIDADES"/>
    <n v="1"/>
    <s v="PRODUCTOS AGROPECUARIOS"/>
    <n v="3"/>
    <x v="3"/>
    <n v="47.04"/>
    <n v="21.38"/>
    <s v="Papaya Red Lady Grande"/>
    <m/>
    <n v="0"/>
    <n v="16"/>
    <n v="11"/>
    <n v="14"/>
    <x v="6"/>
  </r>
  <r>
    <n v="37656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1"/>
    <s v="NOVIEMBRE"/>
    <n v="1"/>
    <s v="ADELMO URBINA"/>
    <n v="2023"/>
    <n v="2023"/>
    <n v="60"/>
    <n v="1"/>
    <n v="49"/>
    <n v="0.6"/>
    <s v="Nov 16 2023 11:14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3"/>
    <x v="5"/>
  </r>
  <r>
    <n v="37656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1"/>
    <s v="NOVIEMBRE"/>
    <n v="1"/>
    <s v="ADELMO URBINA"/>
    <n v="2023"/>
    <n v="2023"/>
    <n v="60"/>
    <n v="1"/>
    <n v="27"/>
    <m/>
    <s v="Nov 16 2023 11:14AM"/>
    <x v="107"/>
    <x v="103"/>
    <n v="13"/>
    <s v="BOLSA 50 LB"/>
    <n v="1"/>
    <s v="PRODUCTOS AGROPECUARIOS"/>
    <n v="4"/>
    <x v="1"/>
    <n v="50"/>
    <n v="22.73"/>
    <s v="Harina de maíz MASECA"/>
    <m/>
    <n v="0"/>
    <n v="16"/>
    <n v="11"/>
    <n v="3"/>
    <x v="5"/>
  </r>
  <r>
    <n v="37656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1"/>
    <s v="NOVIEMBRE"/>
    <n v="1"/>
    <s v="ADELMO URBINA"/>
    <n v="2023"/>
    <n v="2023"/>
    <n v="60"/>
    <n v="1"/>
    <m/>
    <n v="1"/>
    <s v="Nov 16 2023 11:14AM"/>
    <x v="108"/>
    <x v="104"/>
    <n v="1"/>
    <s v="96 UNIDADES 144 LB"/>
    <n v="1"/>
    <s v="PRODUCTOS AGROPECUARIOS"/>
    <n v="4"/>
    <x v="1"/>
    <n v="144"/>
    <n v="65.45"/>
    <s v="Panela de primera clase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48"/>
    <n v="1"/>
    <n v="220"/>
    <m/>
    <s v="Nov 16 2023 11:15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14"/>
    <x v="6"/>
  </r>
  <r>
    <n v="376566"/>
    <n v="541"/>
    <n v="2"/>
    <s v=" SANTA ANA"/>
    <n v="10"/>
    <s v="SANTA ANA"/>
    <s v="VICTOR"/>
    <s v="ARGUETA"/>
    <s v="VICTOR ARGUETA "/>
    <s v="14 AV. SUR Y 19 CALLE PONIENTE "/>
    <s v="VICTOR ARGUETA "/>
    <s v="2440 1953"/>
    <n v="3"/>
    <s v="TERCERA SEMANA"/>
    <n v="11"/>
    <s v="NOVIEMBRE"/>
    <n v="1"/>
    <s v="ADELMO URBINA"/>
    <n v="2023"/>
    <n v="2023"/>
    <n v="60"/>
    <n v="1"/>
    <n v="10"/>
    <n v="0.15"/>
    <s v="Nov 16 2023 11:15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3"/>
    <x v="5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29"/>
    <m/>
    <s v="Nov 16 2023 11:15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4"/>
    <x v="6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26"/>
    <m/>
    <s v="Nov 16 2023 11:15AM"/>
    <x v="90"/>
    <x v="8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95"/>
    <n v="1"/>
    <n v="8"/>
    <m/>
    <s v="Nov 16 2023 11:15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6"/>
    <x v="0"/>
  </r>
  <r>
    <n v="376733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3"/>
    <s v="TERCERA SEMANA"/>
    <n v="11"/>
    <s v="NOVIEMBRE"/>
    <n v="2"/>
    <s v="CARLOS MORALES"/>
    <n v="2023"/>
    <n v="2023"/>
    <n v="89"/>
    <n v="1"/>
    <n v="170"/>
    <m/>
    <s v="Nov 16 2023 11:15AM"/>
    <x v="72"/>
    <x v="68"/>
    <n v="52"/>
    <s v="QUINTAL "/>
    <n v="1"/>
    <s v="PRODUCTOS AGROPECUARIOS"/>
    <n v="3"/>
    <x v="3"/>
    <n v="100"/>
    <n v="45.45"/>
    <s v="Tamarindo sin Cáscara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95"/>
    <n v="1"/>
    <n v="14"/>
    <m/>
    <s v="Nov 16 2023 11:15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16"/>
    <x v="0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18"/>
    <m/>
    <s v="Nov 16 2023 11:15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6"/>
    <x v="0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48"/>
    <n v="1"/>
    <n v="185"/>
    <m/>
    <s v="Nov 16 2023 11:16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16"/>
    <x v="0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4.3"/>
    <m/>
    <s v="Nov 16 2023 11:16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3"/>
    <x v="5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21"/>
    <m/>
    <s v="Nov 16 2023 11:16AM"/>
    <x v="90"/>
    <x v="86"/>
    <n v="31"/>
    <s v="CIENTO  100 UNIDADES                                                "/>
    <n v="1"/>
    <s v="PRODUCTOS AGROPECUARIOS"/>
    <n v="3"/>
    <x v="3"/>
    <n v="66.02"/>
    <n v="30.01"/>
    <s v="Plátano Maduro Mediano"/>
    <m/>
    <n v="0"/>
    <n v="16"/>
    <n v="11"/>
    <n v="16"/>
    <x v="0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4.3"/>
    <m/>
    <s v="Nov 16 2023 11:16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3"/>
    <x v="5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4.3"/>
    <m/>
    <s v="Nov 16 2023 11:16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3"/>
    <x v="5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3.5"/>
    <m/>
    <s v="Nov 16 2023 11:16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3"/>
    <x v="5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26"/>
    <m/>
    <s v="Nov 16 2023 11:16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6"/>
    <x v="0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4"/>
    <m/>
    <s v="Nov 16 2023 11:16AM"/>
    <x v="126"/>
    <x v="122"/>
    <n v="45"/>
    <s v="LIBRA"/>
    <n v="1"/>
    <s v="PRODUCTOS AGROPECUARIOS"/>
    <n v="5"/>
    <x v="8"/>
    <n v="1"/>
    <n v="0.45"/>
    <s v="Puyazo"/>
    <m/>
    <n v="0"/>
    <n v="16"/>
    <n v="11"/>
    <n v="3"/>
    <x v="5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4"/>
    <m/>
    <s v="Nov 16 2023 11:16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3"/>
    <x v="5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138"/>
    <n v="1"/>
    <n v="17"/>
    <m/>
    <s v="Nov 16 2023 11:16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4"/>
    <x v="6"/>
  </r>
  <r>
    <n v="376852"/>
    <n v="834"/>
    <n v="12"/>
    <s v=" SAN MIGUEL"/>
    <n v="17"/>
    <s v="SAN MIGUEL"/>
    <s v="PATRICIO"/>
    <s v="SANCHEZ"/>
    <s v="PATRICIO SANCHEZ"/>
    <m/>
    <m/>
    <m/>
    <n v="3"/>
    <s v="TERCERA SEMANA"/>
    <n v="11"/>
    <s v="NOVIEMBRE"/>
    <n v="3"/>
    <s v="ANA HERMYS OSORIO"/>
    <n v="2023"/>
    <n v="2023"/>
    <n v="89"/>
    <n v="1"/>
    <n v="165"/>
    <m/>
    <s v="Nov 16 2023 11:16AM"/>
    <x v="72"/>
    <x v="68"/>
    <n v="52"/>
    <s v="QUINTAL "/>
    <n v="1"/>
    <s v="PRODUCTOS AGROPECUARIOS"/>
    <n v="3"/>
    <x v="3"/>
    <n v="100"/>
    <n v="45.45"/>
    <s v="Tamarindo sin Cáscara"/>
    <m/>
    <n v="0"/>
    <n v="16"/>
    <n v="11"/>
    <n v="16"/>
    <x v="0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4"/>
    <m/>
    <s v="Nov 16 2023 11:16AM"/>
    <x v="127"/>
    <x v="123"/>
    <n v="45"/>
    <s v="LIBRA"/>
    <n v="1"/>
    <s v="PRODUCTOS AGROPECUARIOS"/>
    <n v="5"/>
    <x v="8"/>
    <n v="1"/>
    <n v="0.45"/>
    <s v="Salon"/>
    <m/>
    <n v="0"/>
    <n v="16"/>
    <n v="11"/>
    <n v="3"/>
    <x v="5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4"/>
    <m/>
    <s v="Nov 16 2023 11:16AM"/>
    <x v="128"/>
    <x v="124"/>
    <n v="45"/>
    <s v="LIBRA"/>
    <n v="1"/>
    <s v="PRODUCTOS AGROPECUARIOS"/>
    <n v="5"/>
    <x v="8"/>
    <n v="1"/>
    <n v="0.45"/>
    <s v="Solomo"/>
    <m/>
    <n v="0"/>
    <n v="16"/>
    <n v="11"/>
    <n v="3"/>
    <x v="5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60"/>
    <n v="1"/>
    <n v="30"/>
    <m/>
    <s v="Nov 16 2023 11:17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4"/>
    <x v="6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5"/>
    <m/>
    <s v="Nov 16 2023 11:17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3"/>
    <x v="5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3"/>
    <m/>
    <s v="Nov 16 2023 11:17AM"/>
    <x v="130"/>
    <x v="126"/>
    <n v="45"/>
    <s v="LIBRA"/>
    <n v="1"/>
    <s v="PRODUCTOS AGROPECUARIOS"/>
    <n v="6"/>
    <x v="9"/>
    <n v="1"/>
    <n v="0.45"/>
    <s v="Costilla"/>
    <m/>
    <n v="0"/>
    <n v="16"/>
    <n v="11"/>
    <n v="3"/>
    <x v="5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3"/>
    <m/>
    <s v="Nov 16 2023 11:17AM"/>
    <x v="131"/>
    <x v="127"/>
    <n v="45"/>
    <s v="LIBRA"/>
    <n v="1"/>
    <s v="PRODUCTOS AGROPECUARIOS"/>
    <n v="6"/>
    <x v="9"/>
    <n v="1"/>
    <n v="0.45"/>
    <s v="Lomo"/>
    <m/>
    <n v="0"/>
    <n v="16"/>
    <n v="11"/>
    <n v="3"/>
    <x v="5"/>
  </r>
  <r>
    <n v="376572"/>
    <n v="547"/>
    <n v="2"/>
    <s v=" SANTA ANA"/>
    <n v="10"/>
    <s v="SANTA ANA"/>
    <s v="RENE AMILCAR"/>
    <s v="CABALLERO"/>
    <s v="RENE AMILCAR CABALLERO "/>
    <s v="17 CALLE PONIENTE ENTRE 6TA. Y 8VA. "/>
    <s v="RENE AMILCAR CABALLERO "/>
    <m/>
    <n v="3"/>
    <s v="TERCERA SEMANA"/>
    <n v="11"/>
    <s v="NOVIEMBRE"/>
    <n v="1"/>
    <s v="ADELMO URBINA"/>
    <n v="2023"/>
    <n v="2023"/>
    <n v="60"/>
    <n v="1"/>
    <n v="3"/>
    <m/>
    <s v="Nov 16 2023 11:17AM"/>
    <x v="132"/>
    <x v="128"/>
    <n v="45"/>
    <s v="LIBRA"/>
    <n v="1"/>
    <s v="PRODUCTOS AGROPECUARIOS"/>
    <n v="6"/>
    <x v="9"/>
    <n v="1"/>
    <n v="0.45"/>
    <s v="Posta"/>
    <m/>
    <n v="0"/>
    <n v="16"/>
    <n v="11"/>
    <n v="3"/>
    <x v="5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60"/>
    <n v="1"/>
    <n v="12"/>
    <m/>
    <s v="Nov 16 2023 11:17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14"/>
    <x v="6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89"/>
    <n v="1"/>
    <n v="12"/>
    <m/>
    <s v="Nov 16 2023 11:17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4"/>
    <x v="6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89"/>
    <n v="1"/>
    <n v="40"/>
    <m/>
    <s v="Nov 16 2023 11:18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4"/>
    <x v="6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89"/>
    <n v="1"/>
    <n v="12"/>
    <m/>
    <s v="Nov 16 2023 11:18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4"/>
    <x v="6"/>
  </r>
  <r>
    <n v="37653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1"/>
    <s v="NOVIEMBRE"/>
    <n v="1"/>
    <s v="ADELMO URBINA"/>
    <n v="2023"/>
    <n v="2023"/>
    <n v="60"/>
    <n v="1"/>
    <n v="24"/>
    <m/>
    <s v="Nov 16 2023 11:18AM"/>
    <x v="12"/>
    <x v="12"/>
    <n v="13"/>
    <s v="BOLSA 50 LB"/>
    <n v="1"/>
    <s v="PRODUCTOS AGROPECUARIOS"/>
    <n v="4"/>
    <x v="1"/>
    <n v="50"/>
    <n v="22.73"/>
    <s v="Harina de trigo fuerte"/>
    <m/>
    <n v="0"/>
    <n v="16"/>
    <n v="11"/>
    <n v="3"/>
    <x v="5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89"/>
    <n v="1"/>
    <n v="14"/>
    <m/>
    <s v="Nov 16 2023 11:18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4"/>
    <x v="6"/>
  </r>
  <r>
    <n v="37653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1"/>
    <s v="NOVIEMBRE"/>
    <n v="1"/>
    <s v="ADELMO URBINA"/>
    <n v="2023"/>
    <n v="2023"/>
    <n v="60"/>
    <n v="1"/>
    <n v="22.5"/>
    <m/>
    <s v="Nov 16 2023 11:18AM"/>
    <x v="13"/>
    <x v="13"/>
    <n v="13"/>
    <s v="BOLSA 50 LB"/>
    <n v="1"/>
    <s v="PRODUCTOS AGROPECUARIOS"/>
    <n v="4"/>
    <x v="1"/>
    <n v="50"/>
    <n v="22.73"/>
    <s v="Harina de trigo suave"/>
    <m/>
    <n v="0"/>
    <n v="16"/>
    <n v="11"/>
    <n v="3"/>
    <x v="5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89"/>
    <n v="1"/>
    <n v="30"/>
    <m/>
    <s v="Nov 16 2023 11:18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4"/>
    <x v="6"/>
  </r>
  <r>
    <n v="37653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1"/>
    <s v="NOVIEMBRE"/>
    <n v="1"/>
    <s v="ADELMO URBINA"/>
    <n v="2023"/>
    <n v="2023"/>
    <n v="60"/>
    <n v="1"/>
    <m/>
    <n v="1"/>
    <s v="Nov 16 2023 11:18AM"/>
    <x v="108"/>
    <x v="104"/>
    <n v="1"/>
    <s v="96 UNIDADES 144 LB"/>
    <n v="1"/>
    <s v="PRODUCTOS AGROPECUARIOS"/>
    <n v="4"/>
    <x v="1"/>
    <n v="144"/>
    <n v="65.45"/>
    <s v="Panela de primera clase"/>
    <m/>
    <n v="0"/>
    <n v="16"/>
    <n v="11"/>
    <n v="3"/>
    <x v="5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89"/>
    <n v="1"/>
    <n v="25"/>
    <m/>
    <s v="Nov 16 2023 11:18AM"/>
    <x v="39"/>
    <x v="38"/>
    <n v="51"/>
    <s v="QUINTAL"/>
    <n v="1"/>
    <s v="PRODUCTOS AGROPECUARIOS"/>
    <n v="2"/>
    <x v="2"/>
    <n v="100"/>
    <n v="45.45"/>
    <s v="Zanahoria Grande"/>
    <m/>
    <n v="0"/>
    <n v="16"/>
    <n v="11"/>
    <n v="14"/>
    <x v="6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89"/>
    <n v="1"/>
    <n v="11"/>
    <m/>
    <s v="Nov 16 2023 11:18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4"/>
    <x v="6"/>
  </r>
  <r>
    <n v="37653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1"/>
    <s v="NOVIEMBRE"/>
    <n v="1"/>
    <s v="ADELMO URBINA"/>
    <n v="2023"/>
    <n v="2023"/>
    <n v="60"/>
    <n v="1"/>
    <n v="12"/>
    <n v="0.15"/>
    <s v="Nov 16 2023 11:18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3"/>
    <x v="5"/>
  </r>
  <r>
    <n v="37653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1"/>
    <s v="NOVIEMBRE"/>
    <n v="1"/>
    <s v="ADELMO URBINA"/>
    <n v="2023"/>
    <n v="2023"/>
    <n v="60"/>
    <n v="1"/>
    <n v="5"/>
    <m/>
    <s v="Nov 16 2023 11:19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3"/>
    <x v="5"/>
  </r>
  <r>
    <n v="37653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1"/>
    <s v="NOVIEMBRE"/>
    <n v="1"/>
    <s v="ADELMO URBINA"/>
    <n v="2023"/>
    <n v="2023"/>
    <n v="60"/>
    <n v="1"/>
    <n v="4.75"/>
    <m/>
    <s v="Nov 16 2023 11:19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3"/>
    <x v="5"/>
  </r>
  <r>
    <n v="37653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1"/>
    <s v="NOVIEMBRE"/>
    <n v="1"/>
    <s v="ADELMO URBINA"/>
    <n v="2023"/>
    <n v="2023"/>
    <n v="60"/>
    <n v="1"/>
    <n v="3.5"/>
    <m/>
    <s v="Nov 16 2023 11:19AM"/>
    <x v="115"/>
    <x v="111"/>
    <n v="16"/>
    <s v="BOTELLA"/>
    <n v="1"/>
    <s v="PRODUCTOS AGROPECUARIOS"/>
    <n v="9"/>
    <x v="7"/>
    <n v="1.6"/>
    <n v="0.73"/>
    <s v="Crema"/>
    <m/>
    <n v="0"/>
    <n v="16"/>
    <n v="11"/>
    <n v="3"/>
    <x v="5"/>
  </r>
  <r>
    <n v="37653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1"/>
    <s v="NOVIEMBRE"/>
    <n v="1"/>
    <s v="ADELMO URBINA"/>
    <n v="2023"/>
    <n v="2023"/>
    <n v="60"/>
    <n v="1"/>
    <n v="1.6"/>
    <m/>
    <s v="Nov 16 2023 11:19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3"/>
    <x v="5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351"/>
    <n v="1"/>
    <n v="20"/>
    <m/>
    <s v="Nov 16 2023 11:19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6"/>
    <x v="0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138"/>
    <n v="1"/>
    <n v="22"/>
    <m/>
    <s v="Nov 16 2023 11:19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4"/>
    <x v="6"/>
  </r>
  <r>
    <n v="37653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1"/>
    <s v="NOVIEMBRE"/>
    <n v="1"/>
    <s v="ADELMO URBINA"/>
    <n v="2023"/>
    <n v="2023"/>
    <n v="157"/>
    <n v="1"/>
    <n v="2.8"/>
    <m/>
    <s v="Nov 16 2023 11:19AM"/>
    <x v="116"/>
    <x v="112"/>
    <n v="45"/>
    <s v="LIBRA"/>
    <n v="1"/>
    <s v="PRODUCTOS AGROPECUARIOS"/>
    <n v="9"/>
    <x v="7"/>
    <n v="1"/>
    <n v="0.45"/>
    <s v="Quesillo"/>
    <m/>
    <n v="0"/>
    <n v="16"/>
    <n v="11"/>
    <n v="3"/>
    <x v="5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60"/>
    <n v="1"/>
    <n v="17"/>
    <m/>
    <s v="Nov 16 2023 11:19AM"/>
    <x v="18"/>
    <x v="18"/>
    <n v="48"/>
    <s v="MANOJO  60 CABEZAS                                          "/>
    <n v="1"/>
    <s v="PRODUCTOS AGROPECUARIOS"/>
    <n v="2"/>
    <x v="2"/>
    <n v="4.01"/>
    <n v="1.82"/>
    <s v="Ajo Criollo Mediano"/>
    <m/>
    <n v="1"/>
    <n v="16"/>
    <n v="11"/>
    <n v="16"/>
    <x v="0"/>
  </r>
  <r>
    <n v="376536"/>
    <n v="9"/>
    <n v="2"/>
    <s v=" SANTA ANA"/>
    <n v="10"/>
    <s v="SANTA ANA"/>
    <s v="LAURA MARIA PORTILLO SANDOVAL"/>
    <m/>
    <s v="LAURA MARIA PORTILLO SANDOVAL"/>
    <s v="PASAJE GUZMAN ENTRE 14 Y 16 AVENIDA SUR BARRIO NUEVO LOCAS #4"/>
    <s v="LAURA MARIA PORTILLO SANDOVAL"/>
    <n v="24402917"/>
    <n v="3"/>
    <s v="TERCERA SEMANA"/>
    <n v="11"/>
    <s v="NOVIEMBRE"/>
    <n v="1"/>
    <s v="ADELMO URBINA"/>
    <n v="2023"/>
    <n v="2023"/>
    <n v="157"/>
    <n v="1"/>
    <n v="4.25"/>
    <m/>
    <s v="Nov 16 2023 11:19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3"/>
    <x v="5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60"/>
    <n v="1"/>
    <n v="8"/>
    <m/>
    <s v="Nov 16 2023 11:20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4"/>
    <x v="6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0"/>
    <m/>
    <s v="Nov 16 2023 11:20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6"/>
    <x v="0"/>
  </r>
  <r>
    <n v="376794"/>
    <n v="937"/>
    <n v="10"/>
    <s v=" SAN VICENTE"/>
    <n v="10"/>
    <s v="SAN VICENTE"/>
    <s v="USUARIO SAN VICENTE 02"/>
    <s v="(en blanco)"/>
    <s v="USUARIO SAN VICENTE 02"/>
    <m/>
    <s v="USUARIO SAN VICENTE 02"/>
    <m/>
    <n v="3"/>
    <s v="TERCERA SEMANA"/>
    <n v="11"/>
    <s v="NOVIEMBRE"/>
    <n v="2"/>
    <s v="CARLOS MORALES"/>
    <n v="2023"/>
    <n v="2023"/>
    <n v="89"/>
    <n v="1"/>
    <n v="30"/>
    <m/>
    <s v="Nov 16 2023 11:20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4"/>
    <x v="6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2"/>
    <m/>
    <s v="Nov 16 2023 11:20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6"/>
    <x v="0"/>
  </r>
  <r>
    <n v="37653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1"/>
    <s v="NOVIEMBRE"/>
    <n v="1"/>
    <s v="ADELMO URBINA"/>
    <n v="2023"/>
    <n v="2023"/>
    <n v="60"/>
    <n v="1"/>
    <n v="27"/>
    <m/>
    <s v="Nov 16 2023 11:20AM"/>
    <x v="107"/>
    <x v="103"/>
    <n v="13"/>
    <s v="BOLSA 50 LB"/>
    <n v="1"/>
    <s v="PRODUCTOS AGROPECUARIOS"/>
    <n v="4"/>
    <x v="1"/>
    <n v="50"/>
    <n v="22.73"/>
    <s v="Harina de maíz MASECA"/>
    <m/>
    <n v="0"/>
    <n v="16"/>
    <n v="11"/>
    <n v="3"/>
    <x v="5"/>
  </r>
  <r>
    <n v="37653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1"/>
    <s v="NOVIEMBRE"/>
    <n v="1"/>
    <s v="ADELMO URBINA"/>
    <n v="2023"/>
    <n v="2023"/>
    <n v="60"/>
    <n v="1"/>
    <n v="24"/>
    <m/>
    <s v="Nov 16 2023 11:20AM"/>
    <x v="12"/>
    <x v="12"/>
    <n v="13"/>
    <s v="BOLSA 50 LB"/>
    <n v="1"/>
    <s v="PRODUCTOS AGROPECUARIOS"/>
    <n v="4"/>
    <x v="1"/>
    <n v="50"/>
    <n v="22.73"/>
    <s v="Harina de trigo fuerte"/>
    <m/>
    <n v="0"/>
    <n v="16"/>
    <n v="11"/>
    <n v="3"/>
    <x v="5"/>
  </r>
  <r>
    <n v="37653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1"/>
    <s v="NOVIEMBRE"/>
    <n v="1"/>
    <s v="ADELMO URBINA"/>
    <n v="2023"/>
    <n v="2023"/>
    <n v="60"/>
    <n v="1"/>
    <n v="22.5"/>
    <m/>
    <s v="Nov 16 2023 11:21AM"/>
    <x v="13"/>
    <x v="13"/>
    <n v="13"/>
    <s v="BOLSA 50 LB"/>
    <n v="1"/>
    <s v="PRODUCTOS AGROPECUARIOS"/>
    <n v="4"/>
    <x v="1"/>
    <n v="50"/>
    <n v="22.73"/>
    <s v="Harina de trigo suave"/>
    <m/>
    <n v="0"/>
    <n v="16"/>
    <n v="11"/>
    <n v="3"/>
    <x v="5"/>
  </r>
  <r>
    <n v="37653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1"/>
    <s v="NOVIEMBRE"/>
    <n v="1"/>
    <s v="ADELMO URBINA"/>
    <n v="2023"/>
    <n v="2023"/>
    <n v="60"/>
    <n v="1"/>
    <m/>
    <n v="1"/>
    <s v="Nov 16 2023 11:21AM"/>
    <x v="108"/>
    <x v="104"/>
    <n v="1"/>
    <s v="96 UNIDADES 144 LB"/>
    <n v="1"/>
    <s v="PRODUCTOS AGROPECUARIOS"/>
    <n v="4"/>
    <x v="1"/>
    <n v="144"/>
    <n v="65.45"/>
    <s v="Panela de primera clase"/>
    <m/>
    <n v="0"/>
    <n v="16"/>
    <n v="11"/>
    <n v="3"/>
    <x v="5"/>
  </r>
  <r>
    <n v="376537"/>
    <n v="12"/>
    <n v="2"/>
    <s v=" SANTA ANA"/>
    <n v="10"/>
    <s v="SANTA ANA"/>
    <s v="DAVID ALEXANDER"/>
    <s v="NUÑEZ MEJIA"/>
    <s v="DAVID ALEXANDER NUÑEZ MEJIA"/>
    <s v="15 C PTE Y 4A AV SUR #1"/>
    <s v="DAVID ALEXANDER NUÑEZ MEJIA"/>
    <n v="24402720"/>
    <n v="3"/>
    <s v="TERCERA SEMANA"/>
    <n v="11"/>
    <s v="NOVIEMBRE"/>
    <n v="1"/>
    <s v="ADELMO URBINA"/>
    <n v="2023"/>
    <n v="2023"/>
    <n v="60"/>
    <n v="1"/>
    <n v="10"/>
    <n v="0.15"/>
    <s v="Nov 16 2023 11:21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3"/>
    <x v="5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8"/>
    <m/>
    <s v="Nov 16 2023 11:21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6"/>
    <x v="0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34"/>
    <m/>
    <s v="Nov 16 2023 11:21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6"/>
    <x v="0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38"/>
    <m/>
    <s v="Nov 16 2023 11:21AM"/>
    <x v="16"/>
    <x v="16"/>
    <n v="74"/>
    <s v="SACO 35-40 LIBRAS"/>
    <n v="1"/>
    <s v="PRODUCTOS AGROPECUARIOS"/>
    <n v="2"/>
    <x v="2"/>
    <n v="38.590000000000003"/>
    <n v="17.54"/>
    <s v="Chile Jalapeño"/>
    <m/>
    <n v="0"/>
    <n v="16"/>
    <n v="11"/>
    <n v="16"/>
    <x v="0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28"/>
    <m/>
    <s v="Nov 16 2023 11:21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6"/>
    <x v="0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2"/>
    <m/>
    <s v="Nov 16 2023 11:22AM"/>
    <x v="26"/>
    <x v="26"/>
    <n v="53"/>
    <s v="RED   12 UNIDADES"/>
    <n v="1"/>
    <s v="PRODUCTOS AGROPECUARIOS"/>
    <n v="2"/>
    <x v="2"/>
    <n v="46.19"/>
    <n v="21"/>
    <s v="Coliflor  Grande"/>
    <m/>
    <n v="0"/>
    <n v="16"/>
    <n v="11"/>
    <n v="16"/>
    <x v="0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2"/>
    <m/>
    <s v="Nov 16 2023 11:22AM"/>
    <x v="27"/>
    <x v="27"/>
    <n v="69"/>
    <s v="SACO 15-20 LIBRAS"/>
    <n v="1"/>
    <s v="PRODUCTOS AGROPECUARIOS"/>
    <n v="2"/>
    <x v="2"/>
    <n v="17.149999999999999"/>
    <n v="7.8"/>
    <s v="Ejote  Importado"/>
    <m/>
    <n v="0"/>
    <n v="16"/>
    <n v="11"/>
    <n v="16"/>
    <x v="0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8"/>
    <m/>
    <s v="Nov 16 2023 11:22AM"/>
    <x v="28"/>
    <x v="28"/>
    <n v="76"/>
    <s v="SACO 90-100 UNIDADES                        "/>
    <n v="1"/>
    <s v="PRODUCTOS AGROPECUARIOS"/>
    <n v="2"/>
    <x v="2"/>
    <n v="119.38"/>
    <n v="54.26"/>
    <s v="Guisquil Oscuro Grande"/>
    <m/>
    <n v="0"/>
    <n v="16"/>
    <n v="11"/>
    <n v="16"/>
    <x v="0"/>
  </r>
  <r>
    <n v="37657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1"/>
    <s v="NOVIEMBRE"/>
    <n v="1"/>
    <s v="ADELMO URBINA"/>
    <n v="2023"/>
    <n v="2023"/>
    <n v="60"/>
    <n v="1"/>
    <n v="1.3"/>
    <m/>
    <s v="Nov 16 2023 11:22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3"/>
    <x v="5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60"/>
    <n v="1"/>
    <n v="10"/>
    <m/>
    <s v="Nov 16 2023 11:22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16"/>
    <x v="0"/>
  </r>
  <r>
    <n v="37657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1"/>
    <s v="NOVIEMBRE"/>
    <n v="1"/>
    <s v="ADELMO URBINA"/>
    <n v="2023"/>
    <n v="2023"/>
    <n v="60"/>
    <n v="1"/>
    <n v="1.7"/>
    <m/>
    <s v="Nov 16 2023 11:22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3"/>
    <x v="5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2"/>
    <m/>
    <s v="Nov 16 2023 11:22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6"/>
    <x v="0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231"/>
    <n v="1"/>
    <n v="48"/>
    <n v="0.55000000000000004"/>
    <s v="Nov 16 2023 11:22AM"/>
    <x v="0"/>
    <x v="0"/>
    <n v="51"/>
    <s v="QUINTAL"/>
    <n v="1"/>
    <s v="PRODUCTOS AGROPECUARIOS"/>
    <n v="1"/>
    <x v="0"/>
    <n v="100"/>
    <n v="45.45"/>
    <s v="Arroz Clasificado Importado"/>
    <m/>
    <n v="0"/>
    <n v="16"/>
    <n v="11"/>
    <n v="14"/>
    <x v="6"/>
  </r>
  <r>
    <n v="37657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1"/>
    <s v="NOVIEMBRE"/>
    <n v="1"/>
    <s v="ADELMO URBINA"/>
    <n v="2023"/>
    <n v="2023"/>
    <n v="60"/>
    <n v="1"/>
    <n v="5"/>
    <m/>
    <s v="Nov 16 2023 11:22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3"/>
    <x v="5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34"/>
    <m/>
    <s v="Nov 16 2023 11:22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6"/>
    <x v="0"/>
  </r>
  <r>
    <n v="376574"/>
    <n v="549"/>
    <n v="2"/>
    <s v=" SANTA ANA"/>
    <n v="10"/>
    <s v="SANTA ANA"/>
    <s v="WILLIAM"/>
    <s v="MARTINEZ"/>
    <s v="WILIAM MARTINEZ "/>
    <s v="8 AV. SUR Y 17 CALLE PONIENTE "/>
    <s v="WILIAM MARTINEZ "/>
    <s v="7601 0375"/>
    <n v="3"/>
    <s v="TERCERA SEMANA"/>
    <n v="11"/>
    <s v="NOVIEMBRE"/>
    <n v="1"/>
    <s v="ADELMO URBINA"/>
    <n v="2023"/>
    <n v="2023"/>
    <n v="60"/>
    <n v="1"/>
    <n v="4.75"/>
    <m/>
    <s v="Nov 16 2023 11:22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3"/>
    <x v="5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120"/>
    <n v="1.35"/>
    <s v="Nov 16 2023 11:22AM"/>
    <x v="11"/>
    <x v="11"/>
    <n v="51"/>
    <s v="QUINTAL"/>
    <n v="1"/>
    <s v="PRODUCTOS AGROPECUARIOS"/>
    <n v="1"/>
    <x v="0"/>
    <n v="100"/>
    <n v="45.45"/>
    <s v="Frijol Rojo Nacional"/>
    <m/>
    <n v="1"/>
    <n v="16"/>
    <n v="11"/>
    <n v="14"/>
    <x v="6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115"/>
    <n v="1.3"/>
    <s v="Nov 16 2023 11:23AM"/>
    <x v="64"/>
    <x v="61"/>
    <n v="51"/>
    <s v="QUINTAL"/>
    <n v="1"/>
    <s v="PRODUCTOS AGROPECUARIOS"/>
    <n v="1"/>
    <x v="0"/>
    <n v="100"/>
    <n v="45.45"/>
    <s v="Frijol Tinto Nacional"/>
    <m/>
    <n v="1"/>
    <n v="16"/>
    <n v="11"/>
    <n v="14"/>
    <x v="6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28"/>
    <m/>
    <s v="Nov 16 2023 11:23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16"/>
    <x v="0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26"/>
    <n v="0.35"/>
    <s v="Nov 16 2023 11:23AM"/>
    <x v="2"/>
    <x v="2"/>
    <n v="51"/>
    <s v="QUINTAL"/>
    <n v="1"/>
    <s v="PRODUCTOS AGROPECUARIOS"/>
    <n v="1"/>
    <x v="0"/>
    <n v="100"/>
    <n v="45.45"/>
    <s v="Maíz Blanco"/>
    <m/>
    <n v="0"/>
    <n v="16"/>
    <n v="11"/>
    <n v="14"/>
    <x v="6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9"/>
    <m/>
    <s v="Nov 16 2023 11:23AM"/>
    <x v="31"/>
    <x v="31"/>
    <n v="8"/>
    <s v="BOLSA 25-30 LIBRAS"/>
    <n v="1"/>
    <s v="PRODUCTOS AGROPECUARIOS"/>
    <n v="2"/>
    <x v="2"/>
    <n v="26.3"/>
    <n v="11.95"/>
    <s v="Rábano"/>
    <m/>
    <n v="0"/>
    <n v="16"/>
    <n v="11"/>
    <n v="16"/>
    <x v="0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24"/>
    <n v="0.35"/>
    <s v="Nov 16 2023 11:23AM"/>
    <x v="3"/>
    <x v="3"/>
    <n v="51"/>
    <s v="QUINTAL"/>
    <n v="1"/>
    <s v="PRODUCTOS AGROPECUARIOS"/>
    <n v="1"/>
    <x v="0"/>
    <n v="100"/>
    <n v="45.45"/>
    <s v="Sorgo"/>
    <m/>
    <n v="0"/>
    <n v="16"/>
    <n v="11"/>
    <n v="14"/>
    <x v="6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0"/>
    <m/>
    <s v="Nov 16 2023 11:23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6"/>
    <x v="0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27"/>
    <m/>
    <s v="Nov 16 2023 11:23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6"/>
    <x v="0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157"/>
    <n v="1"/>
    <m/>
    <n v="1.6"/>
    <s v="Nov 16 2023 11:23AM"/>
    <x v="5"/>
    <x v="5"/>
    <n v="51"/>
    <s v="QUINTAL"/>
    <n v="1"/>
    <s v="PRODUCTOS AGROPECUARIOS"/>
    <n v="4"/>
    <x v="1"/>
    <n v="100"/>
    <n v="45.45"/>
    <s v="Ajonjolí"/>
    <m/>
    <n v="0"/>
    <n v="16"/>
    <n v="11"/>
    <n v="14"/>
    <x v="6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2"/>
    <m/>
    <s v="Nov 16 2023 11:23AM"/>
    <x v="40"/>
    <x v="39"/>
    <n v="11"/>
    <s v="BOLSA 33-36 LIBRAS"/>
    <n v="1"/>
    <s v="PRODUCTOS AGROPECUARIOS"/>
    <n v="2"/>
    <x v="2"/>
    <n v="34.94"/>
    <n v="15.88"/>
    <s v="Zanahoria Mediana"/>
    <m/>
    <n v="0"/>
    <n v="16"/>
    <n v="11"/>
    <n v="16"/>
    <x v="0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157"/>
    <n v="1"/>
    <m/>
    <n v="1.7"/>
    <s v="Nov 16 2023 11:23AM"/>
    <x v="7"/>
    <x v="7"/>
    <n v="51"/>
    <s v="QUINTAL"/>
    <n v="1"/>
    <s v="PRODUCTOS AGROPECUARIOS"/>
    <n v="4"/>
    <x v="1"/>
    <n v="100"/>
    <n v="45.45"/>
    <s v="Cacahuete Crudo"/>
    <m/>
    <n v="0"/>
    <n v="16"/>
    <n v="11"/>
    <n v="14"/>
    <x v="6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157"/>
    <n v="1"/>
    <m/>
    <n v="2.5"/>
    <s v="Nov 16 2023 11:23AM"/>
    <x v="8"/>
    <x v="8"/>
    <n v="51"/>
    <s v="QUINTAL"/>
    <n v="1"/>
    <s v="PRODUCTOS AGROPECUARIOS"/>
    <n v="4"/>
    <x v="1"/>
    <n v="100"/>
    <n v="45.45"/>
    <s v="Cacao "/>
    <m/>
    <n v="0"/>
    <n v="16"/>
    <n v="11"/>
    <n v="14"/>
    <x v="6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138"/>
    <n v="1"/>
    <n v="24"/>
    <m/>
    <s v="Nov 16 2023 11:23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6"/>
    <x v="0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49"/>
    <n v="0.6"/>
    <s v="Nov 16 2023 11:24AM"/>
    <x v="6"/>
    <x v="6"/>
    <n v="86"/>
    <s v="SACO DE 50 KG"/>
    <n v="1"/>
    <s v="PRODUCTOS AGROPECUARIOS"/>
    <n v="4"/>
    <x v="1"/>
    <n v="110.23"/>
    <n v="50"/>
    <s v="Azúcar blanca empacada"/>
    <m/>
    <n v="0"/>
    <n v="16"/>
    <n v="11"/>
    <n v="14"/>
    <x v="6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5"/>
    <m/>
    <s v="Nov 16 2023 11:24AM"/>
    <x v="14"/>
    <x v="14"/>
    <n v="16"/>
    <s v="BOTELLA"/>
    <n v="1"/>
    <s v="PRODUCTOS AGROPECUARIOS"/>
    <n v="4"/>
    <x v="1"/>
    <n v="2.6"/>
    <n v="1.18"/>
    <s v="Miel de abeja"/>
    <m/>
    <n v="0"/>
    <n v="16"/>
    <n v="11"/>
    <n v="14"/>
    <x v="6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0"/>
    <m/>
    <s v="Nov 16 2023 11:24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6"/>
    <x v="0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12"/>
    <n v="0.15"/>
    <s v="Nov 16 2023 11:24AM"/>
    <x v="9"/>
    <x v="9"/>
    <n v="51"/>
    <s v="QUINTAL"/>
    <n v="1"/>
    <s v="PRODUCTOS AGROPECUARIOS"/>
    <n v="4"/>
    <x v="1"/>
    <n v="100"/>
    <n v="45.45"/>
    <s v="Sal corriente yodada"/>
    <m/>
    <n v="0"/>
    <n v="16"/>
    <n v="11"/>
    <n v="14"/>
    <x v="6"/>
  </r>
  <r>
    <n v="37657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1"/>
    <s v="NOVIEMBRE"/>
    <n v="1"/>
    <s v="ADELMO URBINA"/>
    <n v="2023"/>
    <n v="2023"/>
    <n v="60"/>
    <n v="1"/>
    <n v="1.3"/>
    <m/>
    <s v="Nov 16 2023 11:24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3"/>
    <x v="5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3.5"/>
    <m/>
    <s v="Nov 16 2023 11:24AM"/>
    <x v="115"/>
    <x v="111"/>
    <n v="16"/>
    <s v="BOTELLA"/>
    <n v="1"/>
    <s v="PRODUCTOS AGROPECUARIOS"/>
    <n v="9"/>
    <x v="7"/>
    <n v="1.6"/>
    <n v="0.73"/>
    <s v="Crema"/>
    <m/>
    <n v="0"/>
    <n v="16"/>
    <n v="11"/>
    <n v="14"/>
    <x v="6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8"/>
    <m/>
    <s v="Nov 16 2023 11:24AM"/>
    <x v="66"/>
    <x v="62"/>
    <n v="31"/>
    <s v="CIENTO  100 UNIDADES                                                "/>
    <n v="1"/>
    <s v="PRODUCTOS AGROPECUARIOS"/>
    <n v="3"/>
    <x v="3"/>
    <n v="49.63"/>
    <n v="22.56"/>
    <s v="Banano Maduro Grande"/>
    <m/>
    <n v="0"/>
    <n v="16"/>
    <n v="11"/>
    <n v="16"/>
    <x v="0"/>
  </r>
  <r>
    <n v="376570"/>
    <n v="545"/>
    <n v="2"/>
    <s v=" SANTA ANA"/>
    <n v="10"/>
    <s v="SANTA ANA"/>
    <s v="BLANCA"/>
    <s v="DE GUERRERO"/>
    <s v="BLANCA DE GUERRERO "/>
    <s v="MERCADO MUNICIPAL # 2, PUESTO 25 SECCIÓN C, BODEGON DEL POLLO "/>
    <s v="BLANCA DE GUERRERO "/>
    <m/>
    <n v="3"/>
    <s v="TERCERA SEMANA"/>
    <n v="11"/>
    <s v="NOVIEMBRE"/>
    <n v="1"/>
    <s v="ADELMO URBINA"/>
    <n v="2023"/>
    <n v="2023"/>
    <n v="60"/>
    <n v="1"/>
    <n v="1.7"/>
    <m/>
    <s v="Nov 16 2023 11:24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3"/>
    <x v="5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60"/>
    <n v="1"/>
    <n v="12"/>
    <m/>
    <s v="Nov 16 2023 11:24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6"/>
    <x v="0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2.2999999999999998"/>
    <m/>
    <s v="Nov 16 2023 11:25AM"/>
    <x v="116"/>
    <x v="112"/>
    <n v="45"/>
    <s v="LIBRA"/>
    <n v="1"/>
    <s v="PRODUCTOS AGROPECUARIOS"/>
    <n v="9"/>
    <x v="7"/>
    <n v="1"/>
    <n v="0.45"/>
    <s v="Quesillo"/>
    <m/>
    <n v="0"/>
    <n v="16"/>
    <n v="11"/>
    <n v="14"/>
    <x v="6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60"/>
    <n v="1"/>
    <n v="8"/>
    <m/>
    <s v="Nov 16 2023 11:25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6"/>
    <x v="0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157"/>
    <n v="1"/>
    <n v="2.6"/>
    <m/>
    <s v="Nov 16 2023 11:25AM"/>
    <x v="116"/>
    <x v="112"/>
    <n v="45"/>
    <s v="LIBRA"/>
    <n v="1"/>
    <s v="PRODUCTOS AGROPECUARIOS"/>
    <n v="9"/>
    <x v="7"/>
    <n v="1"/>
    <n v="0.45"/>
    <s v="Quesillo"/>
    <m/>
    <n v="0"/>
    <n v="16"/>
    <n v="11"/>
    <n v="14"/>
    <x v="6"/>
  </r>
  <r>
    <n v="37654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3"/>
    <n v="2023"/>
    <n v="60"/>
    <n v="1"/>
    <n v="2"/>
    <m/>
    <s v="Nov 16 2023 11:25AM"/>
    <x v="95"/>
    <x v="91"/>
    <n v="45"/>
    <s v="LIBRA"/>
    <n v="1"/>
    <s v="PRODUCTOS AGROPECUARIOS"/>
    <n v="10"/>
    <x v="4"/>
    <n v="1"/>
    <n v="0.45"/>
    <s v="Bagre"/>
    <m/>
    <n v="0"/>
    <n v="16"/>
    <n v="11"/>
    <n v="3"/>
    <x v="5"/>
  </r>
  <r>
    <n v="37654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3"/>
    <n v="2023"/>
    <n v="60"/>
    <n v="1"/>
    <n v="5.5"/>
    <m/>
    <s v="Nov 16 2023 11:25AM"/>
    <x v="99"/>
    <x v="95"/>
    <n v="45"/>
    <s v="LIBRA"/>
    <n v="1"/>
    <s v="PRODUCTOS AGROPECUARIOS"/>
    <n v="10"/>
    <x v="4"/>
    <n v="1"/>
    <n v="0.45"/>
    <s v="Lonja de boca colorada"/>
    <m/>
    <n v="0"/>
    <n v="16"/>
    <n v="11"/>
    <n v="3"/>
    <x v="5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157"/>
    <n v="1"/>
    <n v="4"/>
    <m/>
    <s v="Nov 16 2023 11:25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14"/>
    <x v="6"/>
  </r>
  <r>
    <n v="37654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3"/>
    <n v="2023"/>
    <n v="60"/>
    <n v="1"/>
    <n v="6"/>
    <m/>
    <s v="Nov 16 2023 11:25AM"/>
    <x v="136"/>
    <x v="132"/>
    <n v="45"/>
    <s v="LIBRA"/>
    <n v="1"/>
    <s v="PRODUCTOS AGROPECUARIOS"/>
    <n v="10"/>
    <x v="4"/>
    <n v="1"/>
    <n v="0.45"/>
    <s v="Camaron de mar mediano"/>
    <m/>
    <n v="0"/>
    <n v="16"/>
    <n v="11"/>
    <n v="3"/>
    <x v="5"/>
  </r>
  <r>
    <n v="37654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3"/>
    <n v="2023"/>
    <n v="60"/>
    <n v="1"/>
    <n v="9"/>
    <m/>
    <s v="Nov 16 2023 11:26AM"/>
    <x v="137"/>
    <x v="133"/>
    <n v="45"/>
    <s v="LIBRA"/>
    <n v="1"/>
    <s v="PRODUCTOS AGROPECUARIOS"/>
    <n v="10"/>
    <x v="4"/>
    <n v="1"/>
    <n v="0.45"/>
    <s v="Camaron de mar grande"/>
    <m/>
    <n v="0"/>
    <n v="16"/>
    <n v="11"/>
    <n v="3"/>
    <x v="5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4"/>
    <m/>
    <s v="Nov 16 2023 11:26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14"/>
    <x v="6"/>
  </r>
  <r>
    <n v="37654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3"/>
    <n v="2023"/>
    <n v="60"/>
    <n v="1"/>
    <n v="4.5"/>
    <m/>
    <s v="Nov 16 2023 11:26AM"/>
    <x v="104"/>
    <x v="100"/>
    <n v="45"/>
    <s v="LIBRA"/>
    <n v="1"/>
    <s v="PRODUCTOS AGROPECUARIOS"/>
    <n v="10"/>
    <x v="4"/>
    <n v="1"/>
    <n v="0.45"/>
    <s v="Cola de camaron"/>
    <m/>
    <n v="0"/>
    <n v="16"/>
    <n v="11"/>
    <n v="3"/>
    <x v="5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95"/>
    <n v="1"/>
    <n v="8"/>
    <m/>
    <s v="Nov 16 2023 11:26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6"/>
    <x v="0"/>
  </r>
  <r>
    <n v="376732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3"/>
    <s v="TERCERA SEMANA"/>
    <n v="11"/>
    <s v="NOVIEMBRE"/>
    <n v="2"/>
    <s v="CARLOS MORALES"/>
    <n v="2023"/>
    <n v="2023"/>
    <n v="60"/>
    <n v="1"/>
    <n v="6"/>
    <m/>
    <s v="Nov 16 2023 11:26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14"/>
    <x v="6"/>
  </r>
  <r>
    <n v="37654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3"/>
    <n v="2023"/>
    <n v="60"/>
    <n v="1"/>
    <n v="2.5"/>
    <m/>
    <s v="Nov 16 2023 11:26AM"/>
    <x v="97"/>
    <x v="93"/>
    <n v="45"/>
    <s v="LIBRA"/>
    <n v="1"/>
    <s v="PRODUCTOS AGROPECUARIOS"/>
    <n v="10"/>
    <x v="4"/>
    <n v="1"/>
    <n v="0.45"/>
    <s v="Corvina"/>
    <m/>
    <n v="0"/>
    <n v="16"/>
    <n v="11"/>
    <n v="3"/>
    <x v="5"/>
  </r>
  <r>
    <n v="376549"/>
    <n v="511"/>
    <n v="2"/>
    <s v=" SANTA ANA"/>
    <n v="10"/>
    <s v="SANTA ANA"/>
    <s v="LUIS"/>
    <s v="GALVEZ"/>
    <s v="LUIS GALVEZ "/>
    <s v="SOBRE LA 17 CALLE PONIENTE ENTRE 6TA. Y 8VA. "/>
    <s v="LUIS GALVEZ "/>
    <s v="7910 1812"/>
    <n v="3"/>
    <s v="TERCERA SEMANA"/>
    <n v="11"/>
    <s v="NOVIEMBRE"/>
    <n v="1"/>
    <s v="ADELMO URBINA"/>
    <n v="2023"/>
    <n v="2023"/>
    <n v="60"/>
    <n v="1"/>
    <n v="2.5"/>
    <m/>
    <s v="Nov 16 2023 11:26AM"/>
    <x v="101"/>
    <x v="97"/>
    <n v="45"/>
    <s v="LIBRA"/>
    <n v="1"/>
    <s v="PRODUCTOS AGROPECUARIOS"/>
    <n v="10"/>
    <x v="4"/>
    <n v="1"/>
    <n v="0.45"/>
    <s v="Macarela"/>
    <m/>
    <n v="0"/>
    <n v="16"/>
    <n v="11"/>
    <n v="3"/>
    <x v="5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8"/>
    <m/>
    <s v="Nov 16 2023 11:26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6"/>
    <x v="0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90"/>
    <m/>
    <s v="Nov 16 2023 11:26AM"/>
    <x v="91"/>
    <x v="87"/>
    <n v="31"/>
    <s v="CIENTO  100 UNIDADES                                                "/>
    <n v="1"/>
    <s v="PRODUCTOS AGROPECUARIOS"/>
    <n v="3"/>
    <x v="3"/>
    <n v="634.41999999999996"/>
    <n v="288.37"/>
    <s v="Piña Golden Grande"/>
    <m/>
    <n v="0"/>
    <n v="16"/>
    <n v="11"/>
    <n v="16"/>
    <x v="0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00"/>
    <m/>
    <s v="Nov 16 2023 11:27AM"/>
    <x v="93"/>
    <x v="89"/>
    <n v="31"/>
    <s v="CIENTO  100 UNIDADES                                                "/>
    <n v="1"/>
    <s v="PRODUCTOS AGROPECUARIOS"/>
    <n v="3"/>
    <x v="3"/>
    <n v="550"/>
    <n v="250"/>
    <s v="Piña Hawaiana Grande"/>
    <m/>
    <n v="0"/>
    <n v="16"/>
    <n v="11"/>
    <n v="16"/>
    <x v="0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27"/>
    <m/>
    <s v="Nov 16 2023 11:27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6"/>
    <x v="0"/>
  </r>
  <r>
    <n v="37655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3"/>
    <n v="2023"/>
    <n v="60"/>
    <n v="1"/>
    <n v="3.5"/>
    <m/>
    <s v="Nov 16 2023 11:27AM"/>
    <x v="115"/>
    <x v="111"/>
    <n v="16"/>
    <s v="BOTELLA"/>
    <n v="1"/>
    <s v="PRODUCTOS AGROPECUARIOS"/>
    <n v="9"/>
    <x v="7"/>
    <n v="1.6"/>
    <n v="0.73"/>
    <s v="Crema"/>
    <m/>
    <n v="0"/>
    <n v="16"/>
    <n v="11"/>
    <n v="3"/>
    <x v="5"/>
  </r>
  <r>
    <n v="376853"/>
    <n v="835"/>
    <n v="12"/>
    <s v=" SAN MIGUEL"/>
    <n v="17"/>
    <s v="SAN MIGUEL"/>
    <s v="DAVID  "/>
    <s v="SERNA"/>
    <s v="DAVID SERNA"/>
    <m/>
    <m/>
    <m/>
    <n v="3"/>
    <s v="TERCERA SEMANA"/>
    <n v="11"/>
    <s v="NOVIEMBRE"/>
    <n v="3"/>
    <s v="ANA HERMYS OSORIO"/>
    <n v="2023"/>
    <n v="2023"/>
    <n v="89"/>
    <n v="1"/>
    <n v="165"/>
    <m/>
    <s v="Nov 16 2023 11:27AM"/>
    <x v="72"/>
    <x v="68"/>
    <n v="52"/>
    <s v="QUINTAL "/>
    <n v="1"/>
    <s v="PRODUCTOS AGROPECUARIOS"/>
    <n v="3"/>
    <x v="3"/>
    <n v="100"/>
    <n v="45.45"/>
    <s v="Tamarindo sin Cáscara"/>
    <m/>
    <n v="0"/>
    <n v="16"/>
    <n v="11"/>
    <n v="16"/>
    <x v="0"/>
  </r>
  <r>
    <n v="37655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3"/>
    <n v="2023"/>
    <n v="60"/>
    <n v="1"/>
    <n v="1.6"/>
    <m/>
    <s v="Nov 16 2023 11:27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3"/>
    <x v="5"/>
  </r>
  <r>
    <n v="37655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3"/>
    <n v="2023"/>
    <n v="157"/>
    <n v="1"/>
    <n v="2.8"/>
    <m/>
    <s v="Nov 16 2023 11:27AM"/>
    <x v="116"/>
    <x v="112"/>
    <n v="45"/>
    <s v="LIBRA"/>
    <n v="1"/>
    <s v="PRODUCTOS AGROPECUARIOS"/>
    <n v="9"/>
    <x v="7"/>
    <n v="1"/>
    <n v="0.45"/>
    <s v="Quesillo"/>
    <m/>
    <n v="0"/>
    <n v="16"/>
    <n v="11"/>
    <n v="3"/>
    <x v="5"/>
  </r>
  <r>
    <n v="376551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3"/>
    <s v="TERCERA SEMANA"/>
    <n v="11"/>
    <s v="NOVIEMBRE"/>
    <n v="1"/>
    <s v="ADELMO URBINA"/>
    <n v="2023"/>
    <n v="2023"/>
    <n v="157"/>
    <n v="1"/>
    <n v="4.25"/>
    <m/>
    <s v="Nov 16 2023 11:27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3"/>
    <x v="5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351"/>
    <n v="1"/>
    <n v="20"/>
    <m/>
    <s v="Nov 16 2023 11:28AM"/>
    <x v="17"/>
    <x v="17"/>
    <n v="28"/>
    <s v="CAJA 45-55 UNIDADES                                   "/>
    <n v="1"/>
    <s v="PRODUCTOS AGROPECUARIOS"/>
    <n v="2"/>
    <x v="2"/>
    <n v="11.2"/>
    <n v="5.09"/>
    <s v="Ajo Chino"/>
    <m/>
    <n v="0"/>
    <n v="16"/>
    <n v="11"/>
    <n v="14"/>
    <x v="6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15"/>
    <m/>
    <s v="Nov 16 2023 11:28AM"/>
    <x v="20"/>
    <x v="20"/>
    <n v="20"/>
    <s v="CAJA  18-22 TALLOS"/>
    <n v="1"/>
    <s v="PRODUCTOS AGROPECUARIOS"/>
    <n v="2"/>
    <x v="2"/>
    <n v="61.86"/>
    <n v="28.12"/>
    <s v="Apio Grande"/>
    <m/>
    <n v="0"/>
    <n v="16"/>
    <n v="11"/>
    <n v="14"/>
    <x v="6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9"/>
    <m/>
    <s v="Nov 16 2023 11:28AM"/>
    <x v="22"/>
    <x v="22"/>
    <n v="19"/>
    <s v="CAJA  10-12 UNIDADES                                              "/>
    <n v="1"/>
    <s v="PRODUCTOS AGROPECUARIOS"/>
    <n v="2"/>
    <x v="2"/>
    <n v="27.31"/>
    <n v="12.41"/>
    <s v="Brocoli Grande"/>
    <m/>
    <n v="0"/>
    <n v="16"/>
    <n v="11"/>
    <n v="14"/>
    <x v="6"/>
  </r>
  <r>
    <n v="37655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1"/>
    <s v="NOVIEMBRE"/>
    <n v="1"/>
    <s v="ADELMO URBINA"/>
    <n v="2023"/>
    <n v="2023"/>
    <n v="60"/>
    <n v="1"/>
    <n v="16"/>
    <m/>
    <s v="Nov 16 2023 11:28AM"/>
    <x v="138"/>
    <x v="134"/>
    <n v="85"/>
    <s v="UNIDAD"/>
    <n v="3"/>
    <s v="MAQUINARIA Y EQUIPO"/>
    <n v="21"/>
    <x v="10"/>
    <n v="0"/>
    <n v="0"/>
    <m/>
    <m/>
    <n v="0"/>
    <n v="16"/>
    <n v="11"/>
    <n v="3"/>
    <x v="5"/>
  </r>
  <r>
    <n v="37655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1"/>
    <s v="NOVIEMBRE"/>
    <n v="1"/>
    <s v="ADELMO URBINA"/>
    <n v="2023"/>
    <n v="2023"/>
    <n v="60"/>
    <n v="1"/>
    <n v="17"/>
    <m/>
    <s v="Nov 16 2023 11:28AM"/>
    <x v="139"/>
    <x v="135"/>
    <n v="85"/>
    <s v="UNIDAD"/>
    <n v="3"/>
    <s v="MAQUINARIA Y EQUIPO"/>
    <n v="21"/>
    <x v="10"/>
    <n v="0"/>
    <n v="0"/>
    <m/>
    <m/>
    <n v="0"/>
    <n v="16"/>
    <n v="11"/>
    <n v="3"/>
    <x v="5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138"/>
    <n v="1"/>
    <n v="18"/>
    <m/>
    <s v="Nov 16 2023 11:28AM"/>
    <x v="50"/>
    <x v="49"/>
    <n v="68"/>
    <s v="SACO 150 UNIDADES"/>
    <n v="1"/>
    <s v="PRODUCTOS AGROPECUARIOS"/>
    <n v="2"/>
    <x v="2"/>
    <n v="57.5"/>
    <n v="26.14"/>
    <s v="Cebolla blanca Sin  tallo grande"/>
    <m/>
    <n v="0"/>
    <n v="16"/>
    <n v="11"/>
    <n v="14"/>
    <x v="6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138"/>
    <n v="1"/>
    <n v="38"/>
    <m/>
    <s v="Nov 16 2023 11:28AM"/>
    <x v="32"/>
    <x v="32"/>
    <n v="72"/>
    <s v="SACO 215-225 UNIDADES                                            "/>
    <n v="1"/>
    <s v="PRODUCTOS AGROPECUARIOS"/>
    <n v="2"/>
    <x v="2"/>
    <n v="50.9"/>
    <n v="23.14"/>
    <s v="Cebolla Morada Sin Tallo "/>
    <m/>
    <n v="0"/>
    <n v="16"/>
    <n v="11"/>
    <n v="14"/>
    <x v="6"/>
  </r>
  <r>
    <n v="37655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1"/>
    <s v="NOVIEMBRE"/>
    <n v="1"/>
    <s v="ADELMO URBINA"/>
    <n v="2023"/>
    <n v="2023"/>
    <n v="60"/>
    <n v="1"/>
    <n v="5.5"/>
    <m/>
    <s v="Nov 16 2023 11:28AM"/>
    <x v="140"/>
    <x v="136"/>
    <n v="85"/>
    <s v="UNIDAD"/>
    <n v="3"/>
    <s v="MAQUINARIA Y EQUIPO"/>
    <n v="21"/>
    <x v="10"/>
    <n v="0"/>
    <n v="0"/>
    <m/>
    <m/>
    <n v="0"/>
    <n v="16"/>
    <n v="11"/>
    <n v="3"/>
    <x v="5"/>
  </r>
  <r>
    <n v="37655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1"/>
    <s v="NOVIEMBRE"/>
    <n v="1"/>
    <s v="ADELMO URBINA"/>
    <n v="2023"/>
    <n v="2023"/>
    <n v="60"/>
    <n v="1"/>
    <n v="5"/>
    <m/>
    <s v="Nov 16 2023 11:28AM"/>
    <x v="141"/>
    <x v="137"/>
    <n v="85"/>
    <s v="UNIDAD"/>
    <n v="3"/>
    <s v="MAQUINARIA Y EQUIPO"/>
    <n v="21"/>
    <x v="10"/>
    <n v="0"/>
    <n v="0"/>
    <m/>
    <m/>
    <n v="0"/>
    <n v="16"/>
    <n v="11"/>
    <n v="3"/>
    <x v="5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60"/>
    <n v="1"/>
    <n v="29"/>
    <m/>
    <s v="Nov 16 2023 11:29AM"/>
    <x v="34"/>
    <x v="34"/>
    <n v="62"/>
    <s v="SACO  140-150 UNIDADES                                                "/>
    <n v="1"/>
    <s v="PRODUCTOS AGROPECUARIOS"/>
    <n v="2"/>
    <x v="2"/>
    <n v="37.17"/>
    <n v="16.899999999999999"/>
    <s v="Chile Verde Grande"/>
    <m/>
    <n v="0"/>
    <n v="16"/>
    <n v="11"/>
    <n v="14"/>
    <x v="6"/>
  </r>
  <r>
    <n v="376554"/>
    <n v="522"/>
    <n v="2"/>
    <s v=" SANTA ANA"/>
    <n v="10"/>
    <s v="SANTA ANA"/>
    <s v="(en blanco)"/>
    <s v="(en blanco)"/>
    <s v="MC EL BRAZIL "/>
    <s v="10 AV. SUR ENTRE 19 Y 21 CALLE PONIENTE SANTA ANA "/>
    <s v="RUDY PEÑA "/>
    <s v="2440 5007"/>
    <n v="3"/>
    <s v="TERCERA SEMANA"/>
    <n v="11"/>
    <s v="NOVIEMBRE"/>
    <n v="1"/>
    <s v="ADELMO URBINA"/>
    <n v="2023"/>
    <n v="2023"/>
    <n v="60"/>
    <n v="1"/>
    <n v="6.5"/>
    <m/>
    <s v="Nov 16 2023 11:29AM"/>
    <x v="142"/>
    <x v="138"/>
    <n v="85"/>
    <s v="UNIDAD"/>
    <n v="3"/>
    <s v="MAQUINARIA Y EQUIPO"/>
    <n v="21"/>
    <x v="10"/>
    <n v="0"/>
    <n v="0"/>
    <m/>
    <m/>
    <n v="0"/>
    <n v="16"/>
    <n v="11"/>
    <n v="3"/>
    <x v="5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60"/>
    <n v="1"/>
    <n v="13"/>
    <m/>
    <s v="Nov 16 2023 11:29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14"/>
    <x v="6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11"/>
    <m/>
    <s v="Nov 16 2023 11:29AM"/>
    <x v="29"/>
    <x v="29"/>
    <n v="26"/>
    <s v="CAJA 18-20 UNIDADES                                                 "/>
    <n v="1"/>
    <s v="PRODUCTOS AGROPECUARIOS"/>
    <n v="2"/>
    <x v="2"/>
    <n v="45.01"/>
    <n v="20.46"/>
    <s v="Lechuga de Cabeza Grande Caja"/>
    <m/>
    <n v="0"/>
    <n v="16"/>
    <n v="11"/>
    <n v="14"/>
    <x v="6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5"/>
    <m/>
    <s v="Nov 16 2023 11:29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16"/>
    <x v="0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37"/>
    <m/>
    <s v="Nov 16 2023 11:29AM"/>
    <x v="53"/>
    <x v="52"/>
    <n v="51"/>
    <s v="QUINTAL"/>
    <n v="1"/>
    <s v="PRODUCTOS AGROPECUARIOS"/>
    <n v="2"/>
    <x v="2"/>
    <n v="100"/>
    <n v="45.45"/>
    <s v="Papa Soloma Grande"/>
    <m/>
    <n v="0"/>
    <n v="16"/>
    <n v="11"/>
    <n v="14"/>
    <x v="6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5"/>
    <m/>
    <s v="Nov 16 2023 11:29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16"/>
    <x v="0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4"/>
    <m/>
    <s v="Nov 16 2023 11:29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16"/>
    <x v="0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4"/>
    <m/>
    <s v="Nov 16 2023 11:29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16"/>
    <x v="0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60"/>
    <n v="1"/>
    <n v="19"/>
    <m/>
    <s v="Nov 16 2023 11:29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14"/>
    <x v="6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4"/>
    <m/>
    <s v="Nov 16 2023 11:29AM"/>
    <x v="126"/>
    <x v="122"/>
    <n v="45"/>
    <s v="LIBRA"/>
    <n v="1"/>
    <s v="PRODUCTOS AGROPECUARIOS"/>
    <n v="5"/>
    <x v="8"/>
    <n v="1"/>
    <n v="0.45"/>
    <s v="Puyazo"/>
    <m/>
    <n v="0"/>
    <n v="16"/>
    <n v="11"/>
    <n v="16"/>
    <x v="0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60"/>
    <n v="1"/>
    <n v="16"/>
    <m/>
    <s v="Nov 16 2023 11:29AM"/>
    <x v="45"/>
    <x v="44"/>
    <n v="61"/>
    <s v="SACO   200-225 UNIDADES                                            "/>
    <n v="1"/>
    <s v="PRODUCTOS AGROPECUARIOS"/>
    <n v="2"/>
    <x v="2"/>
    <n v="107.99"/>
    <n v="49.09"/>
    <s v="Pepino Mediano"/>
    <m/>
    <n v="0"/>
    <n v="16"/>
    <n v="11"/>
    <n v="14"/>
    <x v="6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4"/>
    <m/>
    <s v="Nov 16 2023 11:29AM"/>
    <x v="127"/>
    <x v="123"/>
    <n v="45"/>
    <s v="LIBRA"/>
    <n v="1"/>
    <s v="PRODUCTOS AGROPECUARIOS"/>
    <n v="5"/>
    <x v="8"/>
    <n v="1"/>
    <n v="0.45"/>
    <s v="Salon"/>
    <m/>
    <n v="0"/>
    <n v="16"/>
    <n v="11"/>
    <n v="16"/>
    <x v="0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4"/>
    <m/>
    <s v="Nov 16 2023 11:29AM"/>
    <x v="128"/>
    <x v="124"/>
    <n v="45"/>
    <s v="LIBRA"/>
    <n v="1"/>
    <s v="PRODUCTOS AGROPECUARIOS"/>
    <n v="5"/>
    <x v="8"/>
    <n v="1"/>
    <n v="0.45"/>
    <s v="Solomo"/>
    <m/>
    <n v="0"/>
    <n v="16"/>
    <n v="11"/>
    <n v="16"/>
    <x v="0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60"/>
    <n v="1"/>
    <n v="12"/>
    <m/>
    <s v="Nov 16 2023 11:29AM"/>
    <x v="47"/>
    <x v="46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6"/>
    <n v="11"/>
    <n v="14"/>
    <x v="6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3.75"/>
    <m/>
    <s v="Nov 16 2023 11:30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16"/>
    <x v="0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13"/>
    <m/>
    <s v="Nov 16 2023 11:30AM"/>
    <x v="35"/>
    <x v="35"/>
    <n v="57"/>
    <s v="RED 10-12 UNIDADES                                              "/>
    <n v="1"/>
    <s v="PRODUCTOS AGROPECUARIOS"/>
    <n v="2"/>
    <x v="2"/>
    <n v="92.47"/>
    <n v="42.03"/>
    <s v="Repollo Verde Grande"/>
    <m/>
    <n v="0"/>
    <n v="16"/>
    <n v="11"/>
    <n v="14"/>
    <x v="6"/>
  </r>
  <r>
    <n v="37657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1"/>
    <s v="NOVIEMBRE"/>
    <n v="1"/>
    <s v="ADELMO URBINA"/>
    <n v="2023"/>
    <n v="2023"/>
    <n v="60"/>
    <n v="1"/>
    <n v="35"/>
    <m/>
    <s v="Nov 16 2023 11:30AM"/>
    <x v="143"/>
    <x v="139"/>
    <n v="51"/>
    <s v="QUINTAL"/>
    <n v="2"/>
    <s v="INSUMOS AGRICOLAS"/>
    <n v="11"/>
    <x v="11"/>
    <n v="0"/>
    <n v="0"/>
    <m/>
    <s v="FINAL ENGORDE "/>
    <n v="0"/>
    <n v="16"/>
    <n v="11"/>
    <n v="3"/>
    <x v="5"/>
  </r>
  <r>
    <n v="37657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1"/>
    <s v="NOVIEMBRE"/>
    <n v="1"/>
    <s v="ADELMO URBINA"/>
    <n v="2023"/>
    <n v="2023"/>
    <n v="60"/>
    <n v="1"/>
    <n v="35.5"/>
    <m/>
    <s v="Nov 16 2023 11:30AM"/>
    <x v="144"/>
    <x v="140"/>
    <n v="51"/>
    <s v="QUINTAL"/>
    <n v="2"/>
    <s v="INSUMOS AGRICOLAS"/>
    <n v="11"/>
    <x v="11"/>
    <n v="0"/>
    <n v="0"/>
    <m/>
    <s v="INICIO ENGORDE "/>
    <n v="0"/>
    <n v="16"/>
    <n v="11"/>
    <n v="3"/>
    <x v="5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25"/>
    <m/>
    <s v="Nov 16 2023 11:30AM"/>
    <x v="21"/>
    <x v="21"/>
    <n v="18"/>
    <s v="CAJA   325-350 UNIDADES"/>
    <n v="1"/>
    <s v="PRODUCTOS AGROPECUARIOS"/>
    <n v="2"/>
    <x v="2"/>
    <n v="55.32"/>
    <n v="25.15"/>
    <s v="Tomate de Pasta"/>
    <m/>
    <n v="0"/>
    <n v="16"/>
    <n v="11"/>
    <n v="14"/>
    <x v="6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6.5"/>
    <m/>
    <s v="Nov 16 2023 11:30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16"/>
    <x v="0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3.5"/>
    <m/>
    <s v="Nov 16 2023 11:30AM"/>
    <x v="130"/>
    <x v="126"/>
    <n v="45"/>
    <s v="LIBRA"/>
    <n v="1"/>
    <s v="PRODUCTOS AGROPECUARIOS"/>
    <n v="6"/>
    <x v="9"/>
    <n v="1"/>
    <n v="0.45"/>
    <s v="Costilla"/>
    <m/>
    <n v="0"/>
    <n v="16"/>
    <n v="11"/>
    <n v="16"/>
    <x v="0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29"/>
    <m/>
    <s v="Nov 16 2023 11:30AM"/>
    <x v="23"/>
    <x v="23"/>
    <n v="21"/>
    <s v="CAJA  275-300 UNIDADES"/>
    <n v="1"/>
    <s v="PRODUCTOS AGROPECUARIOS"/>
    <n v="2"/>
    <x v="2"/>
    <n v="56.65"/>
    <n v="25.75"/>
    <s v="Tomate de Pasta"/>
    <m/>
    <n v="0"/>
    <n v="16"/>
    <n v="11"/>
    <n v="14"/>
    <x v="6"/>
  </r>
  <r>
    <n v="37657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1"/>
    <s v="NOVIEMBRE"/>
    <n v="1"/>
    <s v="ADELMO URBINA"/>
    <n v="2023"/>
    <n v="2023"/>
    <n v="60"/>
    <n v="1"/>
    <n v="11"/>
    <m/>
    <s v="Nov 16 2023 11:30AM"/>
    <x v="145"/>
    <x v="141"/>
    <n v="47"/>
    <s v="LITRO"/>
    <n v="2"/>
    <s v="INSUMOS AGRICOLAS"/>
    <n v="15"/>
    <x v="12"/>
    <n v="0"/>
    <n v="0"/>
    <m/>
    <s v="BAYFOLAN FORTE"/>
    <n v="0"/>
    <n v="16"/>
    <n v="11"/>
    <n v="3"/>
    <x v="5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3.5"/>
    <m/>
    <s v="Nov 16 2023 11:30AM"/>
    <x v="131"/>
    <x v="127"/>
    <n v="45"/>
    <s v="LIBRA"/>
    <n v="1"/>
    <s v="PRODUCTOS AGROPECUARIOS"/>
    <n v="6"/>
    <x v="9"/>
    <n v="1"/>
    <n v="0.45"/>
    <s v="Lomo"/>
    <m/>
    <n v="0"/>
    <n v="16"/>
    <n v="11"/>
    <n v="16"/>
    <x v="0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3.5"/>
    <m/>
    <s v="Nov 16 2023 11:30AM"/>
    <x v="132"/>
    <x v="128"/>
    <n v="45"/>
    <s v="LIBRA"/>
    <n v="1"/>
    <s v="PRODUCTOS AGROPECUARIOS"/>
    <n v="6"/>
    <x v="9"/>
    <n v="1"/>
    <n v="0.45"/>
    <s v="Posta"/>
    <m/>
    <n v="0"/>
    <n v="16"/>
    <n v="11"/>
    <n v="16"/>
    <x v="0"/>
  </r>
  <r>
    <n v="37657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1"/>
    <s v="NOVIEMBRE"/>
    <n v="1"/>
    <s v="ADELMO URBINA"/>
    <n v="2023"/>
    <n v="2023"/>
    <n v="60"/>
    <n v="1"/>
    <n v="45"/>
    <m/>
    <s v="Nov 16 2023 11:30AM"/>
    <x v="146"/>
    <x v="142"/>
    <n v="77"/>
    <s v="SACO DE 100 LB"/>
    <n v="2"/>
    <s v="INSUMOS AGRICOLAS"/>
    <n v="15"/>
    <x v="12"/>
    <n v="0"/>
    <n v="0"/>
    <m/>
    <s v="FÓRMULA 15-15-15 100 LBS"/>
    <n v="0"/>
    <n v="16"/>
    <n v="11"/>
    <n v="3"/>
    <x v="5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1.25"/>
    <m/>
    <s v="Nov 16 2023 11:30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16"/>
    <x v="0"/>
  </r>
  <r>
    <n v="37657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1"/>
    <s v="NOVIEMBRE"/>
    <n v="1"/>
    <s v="ADELMO URBINA"/>
    <n v="2023"/>
    <n v="2023"/>
    <n v="60"/>
    <n v="1"/>
    <n v="27"/>
    <m/>
    <s v="Nov 16 2023 11:30AM"/>
    <x v="147"/>
    <x v="143"/>
    <n v="47"/>
    <s v="LITRO"/>
    <n v="2"/>
    <s v="INSUMOS AGRICOLAS"/>
    <n v="15"/>
    <x v="12"/>
    <n v="0"/>
    <n v="0"/>
    <m/>
    <s v="METALOZATO MULTIMINERAL"/>
    <n v="0"/>
    <n v="16"/>
    <n v="11"/>
    <n v="3"/>
    <x v="5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2"/>
    <m/>
    <s v="Nov 16 2023 11:30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16"/>
    <x v="0"/>
  </r>
  <r>
    <n v="37657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1"/>
    <s v="NOVIEMBRE"/>
    <n v="1"/>
    <s v="ADELMO URBINA"/>
    <n v="2023"/>
    <n v="2023"/>
    <n v="60"/>
    <n v="1"/>
    <n v="20"/>
    <m/>
    <s v="Nov 16 2023 11:30AM"/>
    <x v="148"/>
    <x v="144"/>
    <n v="77"/>
    <s v="SACO DE 100 LB"/>
    <n v="2"/>
    <s v="INSUMOS AGRICOLAS"/>
    <n v="15"/>
    <x v="12"/>
    <n v="0"/>
    <n v="0"/>
    <m/>
    <s v="SULFATO DE AMONIO 21%N 100 LBS"/>
    <n v="0"/>
    <n v="16"/>
    <n v="11"/>
    <n v="3"/>
    <x v="5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120"/>
    <m/>
    <s v="Nov 16 2023 11:30AM"/>
    <x v="56"/>
    <x v="55"/>
    <n v="31"/>
    <s v="CIENTO  100 UNIDADES                                                "/>
    <n v="1"/>
    <s v="PRODUCTOS AGROPECUARIOS"/>
    <n v="2"/>
    <x v="2"/>
    <n v="303.83"/>
    <n v="138.1"/>
    <s v="Melón Mediano"/>
    <m/>
    <n v="0"/>
    <n v="16"/>
    <n v="11"/>
    <n v="14"/>
    <x v="6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5.5"/>
    <m/>
    <s v="Nov 16 2023 11:30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16"/>
    <x v="0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5"/>
    <m/>
    <s v="Nov 16 2023 11:30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16"/>
    <x v="0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275"/>
    <m/>
    <s v="Nov 16 2023 11:30AM"/>
    <x v="57"/>
    <x v="56"/>
    <n v="31"/>
    <s v="CIENTO  100 UNIDADES                                                "/>
    <n v="1"/>
    <s v="PRODUCTOS AGROPECUARIOS"/>
    <n v="2"/>
    <x v="2"/>
    <n v="1279.17"/>
    <n v="581.44000000000005"/>
    <s v="Sandia Redonda Grande"/>
    <m/>
    <n v="0"/>
    <n v="16"/>
    <n v="11"/>
    <n v="14"/>
    <x v="6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3"/>
    <m/>
    <s v="Nov 16 2023 11:30AM"/>
    <x v="115"/>
    <x v="111"/>
    <n v="16"/>
    <s v="BOTELLA"/>
    <n v="1"/>
    <s v="PRODUCTOS AGROPECUARIOS"/>
    <n v="9"/>
    <x v="7"/>
    <n v="1.6"/>
    <n v="0.73"/>
    <s v="Crema"/>
    <m/>
    <n v="0"/>
    <n v="16"/>
    <n v="11"/>
    <n v="16"/>
    <x v="0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3"/>
    <m/>
    <s v="Nov 16 2023 11:30AM"/>
    <x v="116"/>
    <x v="112"/>
    <n v="45"/>
    <s v="LIBRA"/>
    <n v="1"/>
    <s v="PRODUCTOS AGROPECUARIOS"/>
    <n v="9"/>
    <x v="7"/>
    <n v="1"/>
    <n v="0.45"/>
    <s v="Quesillo"/>
    <m/>
    <n v="0"/>
    <n v="16"/>
    <n v="11"/>
    <n v="16"/>
    <x v="0"/>
  </r>
  <r>
    <n v="37657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1"/>
    <s v="NOVIEMBRE"/>
    <n v="1"/>
    <s v="ADELMO URBINA"/>
    <n v="2023"/>
    <n v="2023"/>
    <n v="60"/>
    <n v="1"/>
    <n v="9"/>
    <m/>
    <s v="Nov 16 2023 11:31AM"/>
    <x v="149"/>
    <x v="145"/>
    <n v="47"/>
    <s v="LITRO"/>
    <n v="2"/>
    <s v="INSUMOS AGRICOLAS"/>
    <n v="17"/>
    <x v="13"/>
    <n v="0"/>
    <n v="0"/>
    <m/>
    <s v="HEDONAL 60 SL"/>
    <n v="0"/>
    <n v="16"/>
    <n v="11"/>
    <n v="3"/>
    <x v="5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138"/>
    <n v="1"/>
    <n v="22"/>
    <m/>
    <s v="Nov 16 2023 11:31AM"/>
    <x v="87"/>
    <x v="83"/>
    <n v="24"/>
    <s v="CAJA 10 KG 60-70 UNIDADES"/>
    <n v="1"/>
    <s v="PRODUCTOS AGROPECUARIOS"/>
    <n v="3"/>
    <x v="3"/>
    <n v="22"/>
    <n v="10"/>
    <s v="Aguacate Hass Mediano"/>
    <m/>
    <n v="0"/>
    <n v="16"/>
    <n v="11"/>
    <n v="14"/>
    <x v="6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4.5"/>
    <m/>
    <s v="Nov 16 2023 11:31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16"/>
    <x v="0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5.5"/>
    <m/>
    <s v="Nov 16 2023 11:31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16"/>
    <x v="0"/>
  </r>
  <r>
    <n v="376577"/>
    <n v="777"/>
    <n v="2"/>
    <s v=" SANTA ANA"/>
    <n v="10"/>
    <s v="SANTA ANA"/>
    <s v="JUAN RAMON"/>
    <s v="SALAZAR"/>
    <s v="JUAN RAMÓN SALAZAR"/>
    <s v="17 CALLE PONIENTE"/>
    <m/>
    <m/>
    <n v="3"/>
    <s v="TERCERA SEMANA"/>
    <n v="11"/>
    <s v="NOVIEMBRE"/>
    <n v="1"/>
    <s v="ADELMO URBINA"/>
    <n v="2023"/>
    <n v="2023"/>
    <n v="60"/>
    <n v="1"/>
    <n v="5.25"/>
    <m/>
    <s v="Nov 16 2023 11:31AM"/>
    <x v="150"/>
    <x v="146"/>
    <n v="47"/>
    <s v="LITRO"/>
    <n v="2"/>
    <s v="INSUMOS AGRICOLAS"/>
    <n v="17"/>
    <x v="13"/>
    <n v="0"/>
    <n v="0"/>
    <m/>
    <s v="GRAMOXONE 20 SL"/>
    <n v="0"/>
    <n v="16"/>
    <n v="11"/>
    <n v="3"/>
    <x v="5"/>
  </r>
  <r>
    <n v="37682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3"/>
    <s v="TERCERA SEMANA"/>
    <n v="11"/>
    <s v="NOVIEMBRE"/>
    <n v="3"/>
    <s v="ANA HERMYS OSORIO"/>
    <n v="2023"/>
    <n v="2023"/>
    <n v="60"/>
    <n v="1"/>
    <n v="1.65"/>
    <m/>
    <s v="Nov 16 2023 11:31AM"/>
    <x v="119"/>
    <x v="115"/>
    <n v="45"/>
    <s v="LIBRA"/>
    <n v="1"/>
    <s v="PRODUCTOS AGROPECUARIOS"/>
    <n v="9"/>
    <x v="7"/>
    <n v="1"/>
    <n v="0.45"/>
    <s v="Queso Fresco"/>
    <m/>
    <n v="0"/>
    <n v="16"/>
    <n v="11"/>
    <n v="16"/>
    <x v="0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12"/>
    <m/>
    <s v="Nov 16 2023 11:31AM"/>
    <x v="65"/>
    <x v="62"/>
    <n v="27"/>
    <s v="CAJA 40 LIBRAS 90-100 UNIDADES"/>
    <n v="1"/>
    <s v="PRODUCTOS AGROPECUARIOS"/>
    <n v="3"/>
    <x v="3"/>
    <n v="40"/>
    <n v="18.18"/>
    <s v="Banano Maduro Grande Caja"/>
    <m/>
    <n v="0"/>
    <n v="16"/>
    <n v="11"/>
    <n v="14"/>
    <x v="6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60"/>
    <n v="1"/>
    <n v="15"/>
    <m/>
    <s v="Nov 16 2023 11:31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4"/>
    <x v="6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60"/>
    <n v="1"/>
    <n v="6"/>
    <m/>
    <s v="Nov 16 2023 11:31AM"/>
    <x v="75"/>
    <x v="7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6"/>
    <n v="11"/>
    <n v="14"/>
    <x v="6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60"/>
    <n v="1"/>
    <n v="8"/>
    <m/>
    <s v="Nov 16 2023 11:31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4"/>
    <x v="6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20"/>
    <m/>
    <s v="Nov 16 2023 11:32AM"/>
    <x v="70"/>
    <x v="66"/>
    <n v="38"/>
    <s v="JABA  10-12 UNIDADES"/>
    <n v="1"/>
    <s v="PRODUCTOS AGROPECUARIOS"/>
    <n v="3"/>
    <x v="3"/>
    <n v="35.04"/>
    <n v="15.93"/>
    <s v="Papaya Tainung Grande"/>
    <m/>
    <n v="0"/>
    <n v="16"/>
    <n v="11"/>
    <n v="14"/>
    <x v="6"/>
  </r>
  <r>
    <n v="376731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3"/>
    <s v="TERCERA SEMANA"/>
    <n v="11"/>
    <s v="NOVIEMBRE"/>
    <n v="2"/>
    <s v="CARLOS MORALES"/>
    <n v="2023"/>
    <n v="2023"/>
    <n v="89"/>
    <n v="1"/>
    <n v="30"/>
    <m/>
    <s v="Nov 16 2023 11:32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4"/>
    <x v="6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2"/>
    <m/>
    <s v="Nov 16 2023 11:32AM"/>
    <x v="95"/>
    <x v="91"/>
    <n v="45"/>
    <s v="LIBRA"/>
    <n v="1"/>
    <s v="PRODUCTOS AGROPECUARIOS"/>
    <n v="10"/>
    <x v="4"/>
    <n v="1"/>
    <n v="0.45"/>
    <s v="Bagre"/>
    <m/>
    <n v="0"/>
    <n v="16"/>
    <n v="11"/>
    <n v="16"/>
    <x v="0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3.5"/>
    <m/>
    <s v="Nov 16 2023 11:32AM"/>
    <x v="96"/>
    <x v="92"/>
    <n v="45"/>
    <s v="LIBRA"/>
    <n v="1"/>
    <s v="PRODUCTOS AGROPECUARIOS"/>
    <n v="10"/>
    <x v="4"/>
    <n v="1"/>
    <n v="0.45"/>
    <s v="Boca colorada mediano"/>
    <m/>
    <n v="0"/>
    <n v="16"/>
    <n v="11"/>
    <n v="16"/>
    <x v="0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5.5"/>
    <m/>
    <s v="Nov 16 2023 11:32AM"/>
    <x v="136"/>
    <x v="132"/>
    <n v="45"/>
    <s v="LIBRA"/>
    <n v="1"/>
    <s v="PRODUCTOS AGROPECUARIOS"/>
    <n v="10"/>
    <x v="4"/>
    <n v="1"/>
    <n v="0.45"/>
    <s v="Camaron de mar mediano"/>
    <m/>
    <n v="0"/>
    <n v="16"/>
    <n v="11"/>
    <n v="16"/>
    <x v="0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4.5"/>
    <m/>
    <s v="Nov 16 2023 11:32AM"/>
    <x v="103"/>
    <x v="99"/>
    <n v="45"/>
    <s v="LIBRA"/>
    <n v="1"/>
    <s v="PRODUCTOS AGROPECUARIOS"/>
    <n v="10"/>
    <x v="4"/>
    <n v="1"/>
    <n v="0.45"/>
    <s v="Camaron cultivado"/>
    <m/>
    <n v="0"/>
    <n v="16"/>
    <n v="11"/>
    <n v="16"/>
    <x v="0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34"/>
    <m/>
    <s v="Nov 16 2023 11:32AM"/>
    <x v="143"/>
    <x v="139"/>
    <n v="51"/>
    <s v="QUINTAL"/>
    <n v="2"/>
    <s v="INSUMOS AGRICOLAS"/>
    <n v="11"/>
    <x v="11"/>
    <n v="0"/>
    <n v="0"/>
    <m/>
    <s v="FINAL ENGORDE "/>
    <n v="0"/>
    <n v="16"/>
    <n v="11"/>
    <n v="3"/>
    <x v="5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34.5"/>
    <m/>
    <s v="Nov 16 2023 11:32AM"/>
    <x v="144"/>
    <x v="140"/>
    <n v="51"/>
    <s v="QUINTAL"/>
    <n v="2"/>
    <s v="INSUMOS AGRICOLAS"/>
    <n v="11"/>
    <x v="11"/>
    <n v="0"/>
    <n v="0"/>
    <m/>
    <s v="INICIO ENGORDE "/>
    <n v="0"/>
    <n v="16"/>
    <n v="11"/>
    <n v="3"/>
    <x v="5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8"/>
    <m/>
    <s v="Nov 16 2023 11:32AM"/>
    <x v="137"/>
    <x v="133"/>
    <n v="45"/>
    <s v="LIBRA"/>
    <n v="1"/>
    <s v="PRODUCTOS AGROPECUARIOS"/>
    <n v="10"/>
    <x v="4"/>
    <n v="1"/>
    <n v="0.45"/>
    <s v="Camaron de mar grande"/>
    <m/>
    <n v="0"/>
    <n v="16"/>
    <n v="11"/>
    <n v="16"/>
    <x v="0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7"/>
    <m/>
    <s v="Nov 16 2023 11:32AM"/>
    <x v="133"/>
    <x v="129"/>
    <n v="45"/>
    <s v="LIBRA"/>
    <n v="1"/>
    <s v="PRODUCTOS AGROPECUARIOS"/>
    <n v="10"/>
    <x v="4"/>
    <n v="1"/>
    <n v="0.45"/>
    <s v="Camaroncillo Seco Salado"/>
    <m/>
    <n v="0"/>
    <n v="16"/>
    <n v="11"/>
    <n v="16"/>
    <x v="0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4"/>
    <m/>
    <s v="Nov 16 2023 11:33AM"/>
    <x v="104"/>
    <x v="100"/>
    <n v="45"/>
    <s v="LIBRA"/>
    <n v="1"/>
    <s v="PRODUCTOS AGROPECUARIOS"/>
    <n v="10"/>
    <x v="4"/>
    <n v="1"/>
    <n v="0.45"/>
    <s v="Cola de camaron"/>
    <m/>
    <n v="0"/>
    <n v="16"/>
    <n v="11"/>
    <n v="16"/>
    <x v="0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38.25"/>
    <m/>
    <s v="Nov 16 2023 11:33AM"/>
    <x v="151"/>
    <x v="147"/>
    <n v="51"/>
    <s v="QUINTAL"/>
    <n v="2"/>
    <s v="INSUMOS AGRICOLAS"/>
    <n v="12"/>
    <x v="14"/>
    <n v="0"/>
    <n v="0"/>
    <m/>
    <s v="DESARROLLO POLLA"/>
    <n v="0"/>
    <n v="16"/>
    <n v="11"/>
    <n v="3"/>
    <x v="5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3.5"/>
    <m/>
    <s v="Nov 16 2023 11:33AM"/>
    <x v="97"/>
    <x v="93"/>
    <n v="45"/>
    <s v="LIBRA"/>
    <n v="1"/>
    <s v="PRODUCTOS AGROPECUARIOS"/>
    <n v="10"/>
    <x v="4"/>
    <n v="1"/>
    <n v="0.45"/>
    <s v="Corvina"/>
    <m/>
    <n v="0"/>
    <n v="16"/>
    <n v="11"/>
    <n v="16"/>
    <x v="0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35"/>
    <m/>
    <s v="Nov 16 2023 11:33AM"/>
    <x v="30"/>
    <x v="30"/>
    <n v="34"/>
    <s v="CIENTO 50-60 LB"/>
    <n v="1"/>
    <s v="PRODUCTOS AGROPECUARIOS"/>
    <n v="2"/>
    <x v="2"/>
    <n v="55"/>
    <n v="25"/>
    <s v="Ayote Tierno Grande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39.5"/>
    <m/>
    <s v="Nov 16 2023 11:33AM"/>
    <x v="152"/>
    <x v="148"/>
    <n v="51"/>
    <s v="QUINTAL"/>
    <n v="2"/>
    <s v="INSUMOS AGRICOLAS"/>
    <n v="12"/>
    <x v="14"/>
    <n v="0"/>
    <n v="0"/>
    <m/>
    <s v="INICIACION POLLA"/>
    <n v="0"/>
    <n v="16"/>
    <n v="11"/>
    <n v="3"/>
    <x v="5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2.5"/>
    <m/>
    <s v="Nov 16 2023 11:33AM"/>
    <x v="101"/>
    <x v="97"/>
    <n v="45"/>
    <s v="LIBRA"/>
    <n v="1"/>
    <s v="PRODUCTOS AGROPECUARIOS"/>
    <n v="10"/>
    <x v="4"/>
    <n v="1"/>
    <n v="0.45"/>
    <s v="Macarela"/>
    <m/>
    <n v="0"/>
    <n v="16"/>
    <n v="11"/>
    <n v="16"/>
    <x v="0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33.75"/>
    <m/>
    <s v="Nov 16 2023 11:33AM"/>
    <x v="153"/>
    <x v="149"/>
    <n v="51"/>
    <s v="QUINTAL"/>
    <n v="2"/>
    <s v="INSUMOS AGRICOLAS"/>
    <n v="12"/>
    <x v="14"/>
    <n v="0"/>
    <n v="0"/>
    <m/>
    <s v="ALIPONEDORAS 1 (PONEDORAS)"/>
    <n v="0"/>
    <n v="16"/>
    <n v="11"/>
    <n v="3"/>
    <x v="5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18"/>
    <m/>
    <s v="Nov 16 2023 11:33AM"/>
    <x v="36"/>
    <x v="36"/>
    <n v="30"/>
    <s v="CIENTO  100 UNIDADES       "/>
    <n v="1"/>
    <s v="PRODUCTOS AGROPECUARIOS"/>
    <n v="2"/>
    <x v="2"/>
    <n v="100"/>
    <n v="45.45"/>
    <s v="Elote Blanco Grande"/>
    <m/>
    <n v="0"/>
    <n v="16"/>
    <n v="11"/>
    <n v="14"/>
    <x v="6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4.5"/>
    <m/>
    <s v="Nov 16 2023 11:33AM"/>
    <x v="105"/>
    <x v="101"/>
    <n v="45"/>
    <s v="LIBRA"/>
    <n v="1"/>
    <s v="PRODUCTOS AGROPECUARIOS"/>
    <n v="10"/>
    <x v="4"/>
    <n v="1"/>
    <n v="0.45"/>
    <s v="Pescado seco (macarela)"/>
    <m/>
    <n v="0"/>
    <n v="16"/>
    <n v="11"/>
    <n v="16"/>
    <x v="0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12"/>
    <m/>
    <s v="Nov 16 2023 11:33AM"/>
    <x v="41"/>
    <x v="40"/>
    <n v="9"/>
    <s v="BOLSA  50 UNIDADES                                           "/>
    <n v="1"/>
    <s v="PRODUCTOS AGROPECUARIOS"/>
    <n v="2"/>
    <x v="2"/>
    <n v="79.599999999999994"/>
    <n v="36.18"/>
    <s v="Güisquil Verde Grande"/>
    <m/>
    <n v="0"/>
    <n v="16"/>
    <n v="11"/>
    <n v="14"/>
    <x v="6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3"/>
    <m/>
    <s v="Nov 16 2023 11:33AM"/>
    <x v="102"/>
    <x v="98"/>
    <n v="45"/>
    <s v="LIBRA"/>
    <n v="1"/>
    <s v="PRODUCTOS AGROPECUARIOS"/>
    <n v="10"/>
    <x v="4"/>
    <n v="1"/>
    <n v="0.45"/>
    <s v="Róbalo mediano"/>
    <m/>
    <n v="0"/>
    <n v="16"/>
    <n v="11"/>
    <n v="16"/>
    <x v="0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25"/>
    <m/>
    <s v="Nov 16 2023 11:33AM"/>
    <x v="154"/>
    <x v="150"/>
    <n v="51"/>
    <s v="QUINTAL"/>
    <n v="2"/>
    <s v="INSUMOS AGRICOLAS"/>
    <n v="13"/>
    <x v="15"/>
    <n v="0"/>
    <n v="0"/>
    <m/>
    <s v="ALILECHERO 15%"/>
    <n v="0"/>
    <n v="16"/>
    <n v="11"/>
    <n v="3"/>
    <x v="5"/>
  </r>
  <r>
    <n v="376840"/>
    <n v="822"/>
    <n v="12"/>
    <s v=" SAN MIGUEL"/>
    <n v="17"/>
    <s v="SAN MIGUEL"/>
    <s v="MARILIN"/>
    <s v="ARGUETA"/>
    <s v="MARILIN ARGUETA"/>
    <m/>
    <m/>
    <m/>
    <n v="3"/>
    <s v="TERCERA SEMANA"/>
    <n v="11"/>
    <s v="NOVIEMBRE"/>
    <n v="3"/>
    <s v="ANA HERMYS OSORIO"/>
    <n v="2023"/>
    <n v="2023"/>
    <n v="60"/>
    <n v="1"/>
    <n v="2"/>
    <m/>
    <s v="Nov 16 2023 11:33AM"/>
    <x v="106"/>
    <x v="102"/>
    <n v="45"/>
    <s v="LIBRA"/>
    <n v="1"/>
    <s v="PRODUCTOS AGROPECUARIOS"/>
    <n v="10"/>
    <x v="4"/>
    <n v="1"/>
    <n v="0.45"/>
    <s v="Tilapia"/>
    <m/>
    <n v="0"/>
    <n v="16"/>
    <n v="11"/>
    <n v="16"/>
    <x v="0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19"/>
    <m/>
    <s v="Nov 16 2023 11:33AM"/>
    <x v="44"/>
    <x v="43"/>
    <n v="60"/>
    <s v="SACO   145-155 UNIDADES"/>
    <n v="1"/>
    <s v="PRODUCTOS AGROPECUARIOS"/>
    <n v="2"/>
    <x v="2"/>
    <n v="139.57"/>
    <n v="63.44"/>
    <s v="Pepino Grande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27.75"/>
    <m/>
    <s v="Nov 16 2023 11:33AM"/>
    <x v="155"/>
    <x v="151"/>
    <n v="51"/>
    <s v="QUINTAL"/>
    <n v="2"/>
    <s v="INSUMOS AGRICOLAS"/>
    <n v="13"/>
    <x v="15"/>
    <n v="0"/>
    <n v="0"/>
    <m/>
    <s v="HIPERLECHERO 22%"/>
    <n v="0"/>
    <n v="16"/>
    <n v="11"/>
    <n v="3"/>
    <x v="5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16"/>
    <m/>
    <s v="Nov 16 2023 11:33AM"/>
    <x v="47"/>
    <x v="46"/>
    <n v="31"/>
    <s v="CIENTO  100 UNIDADES                                                "/>
    <n v="1"/>
    <s v="PRODUCTOS AGROPECUARIOS"/>
    <n v="2"/>
    <x v="2"/>
    <n v="37.03"/>
    <n v="16.829999999999998"/>
    <s v="Pipian Mediano"/>
    <m/>
    <n v="0"/>
    <n v="16"/>
    <n v="11"/>
    <n v="14"/>
    <x v="6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43"/>
    <m/>
    <s v="Nov 16 2023 11:33AM"/>
    <x v="49"/>
    <x v="48"/>
    <n v="66"/>
    <s v="SACO 133-135 LIBRAS"/>
    <n v="1"/>
    <s v="PRODUCTOS AGROPECUARIOS"/>
    <n v="2"/>
    <x v="2"/>
    <n v="134"/>
    <n v="60.91"/>
    <s v="Yuca Blanca"/>
    <m/>
    <n v="0"/>
    <n v="16"/>
    <n v="11"/>
    <n v="14"/>
    <x v="6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14"/>
    <m/>
    <s v="Nov 16 2023 11:33AM"/>
    <x v="74"/>
    <x v="70"/>
    <n v="10"/>
    <s v="BOLSA 25-30 LIBRAS"/>
    <n v="1"/>
    <s v="PRODUCTOS AGROPECUARIOS"/>
    <n v="3"/>
    <x v="3"/>
    <n v="27.5"/>
    <n v="12.5"/>
    <s v="Guayaba Grande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34.25"/>
    <m/>
    <s v="Nov 16 2023 11:33AM"/>
    <x v="156"/>
    <x v="147"/>
    <n v="51"/>
    <s v="QUINTAL"/>
    <n v="2"/>
    <s v="INSUMOS AGRICOLAS"/>
    <n v="14"/>
    <x v="16"/>
    <n v="0"/>
    <n v="0"/>
    <m/>
    <s v="VITA CERDO 2"/>
    <n v="0"/>
    <n v="16"/>
    <n v="11"/>
    <n v="3"/>
    <x v="5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6"/>
    <m/>
    <s v="Nov 16 2023 11:33AM"/>
    <x v="75"/>
    <x v="71"/>
    <n v="31"/>
    <s v="CIENTO  100 UNIDADES                                                "/>
    <n v="1"/>
    <s v="PRODUCTOS AGROPECUARIOS"/>
    <n v="3"/>
    <x v="3"/>
    <n v="28.31"/>
    <n v="12.87"/>
    <s v="Guineo de Seda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37"/>
    <m/>
    <s v="Nov 16 2023 11:34AM"/>
    <x v="157"/>
    <x v="152"/>
    <n v="51"/>
    <s v="QUINTAL"/>
    <n v="2"/>
    <s v="INSUMOS AGRICOLAS"/>
    <n v="14"/>
    <x v="16"/>
    <n v="0"/>
    <n v="0"/>
    <m/>
    <s v="VITA CERDO 3"/>
    <n v="0"/>
    <n v="16"/>
    <n v="11"/>
    <n v="3"/>
    <x v="5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3"/>
    <m/>
    <s v="Nov 16 2023 11:34AM"/>
    <x v="77"/>
    <x v="73"/>
    <n v="31"/>
    <s v="CIENTO  100 UNIDADES                                                "/>
    <n v="1"/>
    <s v="PRODUCTOS AGROPECUARIOS"/>
    <n v="3"/>
    <x v="3"/>
    <n v="11.5"/>
    <n v="5.23"/>
    <s v="Limon Criollo"/>
    <m/>
    <n v="1"/>
    <n v="16"/>
    <n v="11"/>
    <n v="14"/>
    <x v="6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7"/>
    <m/>
    <s v="Nov 16 2023 11:34AM"/>
    <x v="67"/>
    <x v="63"/>
    <n v="31"/>
    <s v="CIENTO  100 UNIDADES                                                "/>
    <n v="1"/>
    <s v="PRODUCTOS AGROPECUARIOS"/>
    <n v="3"/>
    <x v="3"/>
    <n v="25.5"/>
    <n v="11.59"/>
    <s v="Limon Pérsico Grande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35"/>
    <m/>
    <s v="Nov 16 2023 11:34AM"/>
    <x v="158"/>
    <x v="153"/>
    <n v="51"/>
    <s v="QUINTAL"/>
    <n v="2"/>
    <s v="INSUMOS AGRICOLAS"/>
    <n v="14"/>
    <x v="16"/>
    <n v="0"/>
    <n v="0"/>
    <m/>
    <s v="EN GESTACIÓN"/>
    <n v="0"/>
    <n v="16"/>
    <n v="11"/>
    <n v="3"/>
    <x v="5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10"/>
    <m/>
    <s v="Nov 16 2023 11:34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40.75"/>
    <m/>
    <s v="Nov 16 2023 11:34AM"/>
    <x v="159"/>
    <x v="154"/>
    <n v="51"/>
    <s v="QUINTAL"/>
    <n v="2"/>
    <s v="INSUMOS AGRICOLAS"/>
    <n v="14"/>
    <x v="16"/>
    <n v="0"/>
    <n v="0"/>
    <m/>
    <s v="VITA CERDO 1"/>
    <n v="0"/>
    <n v="16"/>
    <n v="11"/>
    <n v="3"/>
    <x v="5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29"/>
    <m/>
    <s v="Nov 16 2023 11:34AM"/>
    <x v="89"/>
    <x v="85"/>
    <n v="31"/>
    <s v="CIENTO  100 UNIDADES                                                "/>
    <n v="1"/>
    <s v="PRODUCTOS AGROPECUARIOS"/>
    <n v="3"/>
    <x v="3"/>
    <n v="87.09"/>
    <n v="39.590000000000003"/>
    <s v="Plátano Maduro Grande"/>
    <m/>
    <n v="0"/>
    <n v="16"/>
    <n v="11"/>
    <n v="14"/>
    <x v="6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1.35"/>
    <m/>
    <s v="Nov 16 2023 11:34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7.88"/>
    <m/>
    <s v="Nov 16 2023 11:34AM"/>
    <x v="145"/>
    <x v="141"/>
    <n v="47"/>
    <s v="LITRO"/>
    <n v="2"/>
    <s v="INSUMOS AGRICOLAS"/>
    <n v="15"/>
    <x v="12"/>
    <n v="0"/>
    <n v="0"/>
    <m/>
    <s v="BAYFOLAN FORTE"/>
    <n v="0"/>
    <n v="16"/>
    <n v="11"/>
    <n v="3"/>
    <x v="5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2"/>
    <m/>
    <s v="Nov 16 2023 11:34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14"/>
    <x v="6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5.25"/>
    <m/>
    <s v="Nov 16 2023 11:34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36.75"/>
    <m/>
    <s v="Nov 16 2023 11:34AM"/>
    <x v="146"/>
    <x v="142"/>
    <n v="77"/>
    <s v="SACO DE 100 LB"/>
    <n v="2"/>
    <s v="INSUMOS AGRICOLAS"/>
    <n v="15"/>
    <x v="12"/>
    <n v="0"/>
    <n v="0"/>
    <m/>
    <s v="FÓRMULA 15-15-15 100 LBS"/>
    <n v="0"/>
    <n v="16"/>
    <n v="11"/>
    <n v="3"/>
    <x v="5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30.5"/>
    <m/>
    <s v="Nov 16 2023 11:34AM"/>
    <x v="160"/>
    <x v="155"/>
    <n v="77"/>
    <s v="SACO DE 100 LB"/>
    <n v="2"/>
    <s v="INSUMOS AGRICOLAS"/>
    <n v="15"/>
    <x v="12"/>
    <n v="0"/>
    <n v="0"/>
    <m/>
    <s v="FÓRMULA 16-20-0 100 LBS"/>
    <n v="0"/>
    <n v="16"/>
    <n v="11"/>
    <n v="3"/>
    <x v="5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28.5"/>
    <m/>
    <s v="Nov 16 2023 11:34AM"/>
    <x v="147"/>
    <x v="143"/>
    <n v="47"/>
    <s v="LITRO"/>
    <n v="2"/>
    <s v="INSUMOS AGRICOLAS"/>
    <n v="15"/>
    <x v="12"/>
    <n v="0"/>
    <n v="0"/>
    <m/>
    <s v="METALOZATO MULTIMINERAL"/>
    <n v="0"/>
    <n v="16"/>
    <n v="11"/>
    <n v="3"/>
    <x v="5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5"/>
    <m/>
    <s v="Nov 16 2023 11:35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17.75"/>
    <m/>
    <s v="Nov 16 2023 11:35AM"/>
    <x v="148"/>
    <x v="144"/>
    <n v="77"/>
    <s v="SACO DE 100 LB"/>
    <n v="2"/>
    <s v="INSUMOS AGRICOLAS"/>
    <n v="15"/>
    <x v="12"/>
    <n v="0"/>
    <n v="0"/>
    <m/>
    <s v="SULFATO DE AMONIO 21%N 100 LBS"/>
    <n v="0"/>
    <n v="16"/>
    <n v="11"/>
    <n v="3"/>
    <x v="5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60"/>
    <m/>
    <s v="Nov 16 2023 11:35AM"/>
    <x v="120"/>
    <x v="116"/>
    <n v="25"/>
    <s v="CAJA 12 CARTONES"/>
    <n v="1"/>
    <s v="PRODUCTOS AGROPECUARIOS"/>
    <n v="8"/>
    <x v="6"/>
    <n v="45"/>
    <n v="20.45"/>
    <s v="Huevo Grande Caja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50"/>
    <m/>
    <s v="Nov 16 2023 11:35AM"/>
    <x v="161"/>
    <x v="156"/>
    <n v="64"/>
    <s v="SACO 100 LB"/>
    <n v="2"/>
    <s v="INSUMOS AGRICOLAS"/>
    <n v="15"/>
    <x v="12"/>
    <n v="0"/>
    <n v="0"/>
    <m/>
    <s v="UREA 46%N 100 LBS"/>
    <n v="0"/>
    <n v="16"/>
    <n v="11"/>
    <n v="3"/>
    <x v="5"/>
  </r>
  <r>
    <n v="376797"/>
    <n v="940"/>
    <n v="10"/>
    <s v=" SAN VICENTE"/>
    <n v="10"/>
    <s v="SAN VICENTE"/>
    <s v="USUARIO SAN VICENTE 05"/>
    <s v="(en blanco)"/>
    <s v="USUARIO SAN VICENTE 05"/>
    <m/>
    <s v="USUARIO SAN VICENTE 05"/>
    <m/>
    <n v="3"/>
    <s v="TERCERA SEMANA"/>
    <n v="11"/>
    <s v="NOVIEMBRE"/>
    <n v="2"/>
    <s v="CARLOS MORALES"/>
    <n v="2023"/>
    <n v="2023"/>
    <n v="60"/>
    <n v="1"/>
    <n v="57"/>
    <m/>
    <s v="Nov 16 2023 11:35AM"/>
    <x v="114"/>
    <x v="110"/>
    <n v="25"/>
    <s v="CAJA 12 CARTONES"/>
    <n v="1"/>
    <s v="PRODUCTOS AGROPECUARIOS"/>
    <n v="8"/>
    <x v="6"/>
    <n v="40"/>
    <n v="18.18"/>
    <s v="Huevo Mediano Caja"/>
    <m/>
    <n v="0"/>
    <n v="16"/>
    <n v="11"/>
    <n v="14"/>
    <x v="6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5.55"/>
    <m/>
    <s v="Nov 16 2023 11:35AM"/>
    <x v="149"/>
    <x v="145"/>
    <n v="47"/>
    <s v="LITRO"/>
    <n v="2"/>
    <s v="INSUMOS AGRICOLAS"/>
    <n v="17"/>
    <x v="13"/>
    <n v="0"/>
    <n v="0"/>
    <m/>
    <s v="HEDONAL 60 SL"/>
    <n v="0"/>
    <n v="16"/>
    <n v="11"/>
    <n v="3"/>
    <x v="5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5"/>
    <m/>
    <s v="Nov 16 2023 11:35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16"/>
    <x v="0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5"/>
    <m/>
    <s v="Nov 16 2023 11:35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16"/>
    <x v="0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7.75"/>
    <m/>
    <s v="Nov 16 2023 11:35AM"/>
    <x v="162"/>
    <x v="157"/>
    <n v="14"/>
    <s v="BOLSA 700 GRAMOS"/>
    <n v="2"/>
    <s v="INSUMOS AGRICOLAS"/>
    <n v="17"/>
    <x v="13"/>
    <n v="0"/>
    <n v="0"/>
    <m/>
    <s v="GESAPRIM"/>
    <n v="0"/>
    <n v="16"/>
    <n v="11"/>
    <n v="3"/>
    <x v="5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4"/>
    <m/>
    <s v="Nov 16 2023 11:35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16"/>
    <x v="0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3.75"/>
    <m/>
    <s v="Nov 16 2023 11:35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16"/>
    <x v="0"/>
  </r>
  <r>
    <n v="376634"/>
    <n v="863"/>
    <n v="2"/>
    <s v=" SANTA ANA"/>
    <n v="10"/>
    <s v="SANTA ANA"/>
    <s v="USUARIO SANTA ANA 03"/>
    <s v="(en blanco)"/>
    <s v="USUARIO SANTA ANA 03"/>
    <m/>
    <s v="USUARIO SANTA ANA 03"/>
    <m/>
    <n v="3"/>
    <s v="TERCERA SEMANA"/>
    <n v="11"/>
    <s v="NOVIEMBRE"/>
    <n v="1"/>
    <s v="ADELMO URBINA"/>
    <n v="2023"/>
    <n v="2023"/>
    <n v="60"/>
    <n v="1"/>
    <n v="5.0999999999999996"/>
    <m/>
    <s v="Nov 16 2023 11:35AM"/>
    <x v="150"/>
    <x v="146"/>
    <n v="47"/>
    <s v="LITRO"/>
    <n v="2"/>
    <s v="INSUMOS AGRICOLAS"/>
    <n v="17"/>
    <x v="13"/>
    <n v="0"/>
    <n v="0"/>
    <m/>
    <s v="GRAMOXONE 20 SL"/>
    <n v="0"/>
    <n v="16"/>
    <n v="11"/>
    <n v="3"/>
    <x v="5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4"/>
    <m/>
    <s v="Nov 16 2023 11:35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16"/>
    <x v="0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4"/>
    <m/>
    <s v="Nov 16 2023 11:35AM"/>
    <x v="126"/>
    <x v="122"/>
    <n v="45"/>
    <s v="LIBRA"/>
    <n v="1"/>
    <s v="PRODUCTOS AGROPECUARIOS"/>
    <n v="5"/>
    <x v="8"/>
    <n v="1"/>
    <n v="0.45"/>
    <s v="Puyazo"/>
    <m/>
    <n v="0"/>
    <n v="16"/>
    <n v="11"/>
    <n v="16"/>
    <x v="0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4"/>
    <m/>
    <s v="Nov 16 2023 11:35AM"/>
    <x v="127"/>
    <x v="123"/>
    <n v="45"/>
    <s v="LIBRA"/>
    <n v="1"/>
    <s v="PRODUCTOS AGROPECUARIOS"/>
    <n v="5"/>
    <x v="8"/>
    <n v="1"/>
    <n v="0.45"/>
    <s v="Salon"/>
    <m/>
    <n v="0"/>
    <n v="16"/>
    <n v="11"/>
    <n v="16"/>
    <x v="0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4"/>
    <m/>
    <s v="Nov 16 2023 11:35AM"/>
    <x v="128"/>
    <x v="124"/>
    <n v="45"/>
    <s v="LIBRA"/>
    <n v="1"/>
    <s v="PRODUCTOS AGROPECUARIOS"/>
    <n v="5"/>
    <x v="8"/>
    <n v="1"/>
    <n v="0.45"/>
    <s v="Solomo"/>
    <m/>
    <n v="0"/>
    <n v="16"/>
    <n v="11"/>
    <n v="16"/>
    <x v="0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7"/>
    <m/>
    <s v="Nov 16 2023 11:36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16"/>
    <x v="0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3.5"/>
    <m/>
    <s v="Nov 16 2023 11:36AM"/>
    <x v="130"/>
    <x v="126"/>
    <n v="45"/>
    <s v="LIBRA"/>
    <n v="1"/>
    <s v="PRODUCTOS AGROPECUARIOS"/>
    <n v="6"/>
    <x v="9"/>
    <n v="1"/>
    <n v="0.45"/>
    <s v="Costilla"/>
    <m/>
    <n v="0"/>
    <n v="16"/>
    <n v="11"/>
    <n v="16"/>
    <x v="0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3.5"/>
    <m/>
    <s v="Nov 16 2023 11:36AM"/>
    <x v="131"/>
    <x v="127"/>
    <n v="45"/>
    <s v="LIBRA"/>
    <n v="1"/>
    <s v="PRODUCTOS AGROPECUARIOS"/>
    <n v="6"/>
    <x v="9"/>
    <n v="1"/>
    <n v="0.45"/>
    <s v="Lomo"/>
    <m/>
    <n v="0"/>
    <n v="16"/>
    <n v="11"/>
    <n v="16"/>
    <x v="0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3.5"/>
    <m/>
    <s v="Nov 16 2023 11:36AM"/>
    <x v="132"/>
    <x v="128"/>
    <n v="45"/>
    <s v="LIBRA"/>
    <n v="1"/>
    <s v="PRODUCTOS AGROPECUARIOS"/>
    <n v="6"/>
    <x v="9"/>
    <n v="1"/>
    <n v="0.45"/>
    <s v="Posta"/>
    <m/>
    <n v="0"/>
    <n v="16"/>
    <n v="11"/>
    <n v="16"/>
    <x v="0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36.65"/>
    <m/>
    <s v="Nov 16 2023 11:36AM"/>
    <x v="143"/>
    <x v="139"/>
    <n v="51"/>
    <s v="QUINTAL"/>
    <n v="2"/>
    <s v="INSUMOS AGRICOLAS"/>
    <n v="11"/>
    <x v="11"/>
    <n v="0"/>
    <n v="0"/>
    <m/>
    <s v="FINAL ENGORDE "/>
    <n v="0"/>
    <n v="16"/>
    <n v="11"/>
    <n v="14"/>
    <x v="6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1.25"/>
    <m/>
    <s v="Nov 16 2023 11:36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16"/>
    <x v="0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34.25"/>
    <m/>
    <s v="Nov 16 2023 11:36AM"/>
    <x v="144"/>
    <x v="140"/>
    <n v="51"/>
    <s v="QUINTAL"/>
    <n v="2"/>
    <s v="INSUMOS AGRICOLAS"/>
    <n v="11"/>
    <x v="11"/>
    <n v="0"/>
    <n v="0"/>
    <m/>
    <s v="INICIO ENGORDE "/>
    <n v="0"/>
    <n v="16"/>
    <n v="11"/>
    <n v="14"/>
    <x v="6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2"/>
    <m/>
    <s v="Nov 16 2023 11:36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16"/>
    <x v="0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30.75"/>
    <m/>
    <s v="Nov 16 2023 11:36AM"/>
    <x v="153"/>
    <x v="149"/>
    <n v="51"/>
    <s v="QUINTAL"/>
    <n v="2"/>
    <s v="INSUMOS AGRICOLAS"/>
    <n v="12"/>
    <x v="14"/>
    <n v="0"/>
    <n v="0"/>
    <m/>
    <s v="ALIPONEDORAS 1 (PONEDORAS)"/>
    <n v="0"/>
    <n v="16"/>
    <n v="11"/>
    <n v="14"/>
    <x v="6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5.65"/>
    <m/>
    <s v="Nov 16 2023 11:36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16"/>
    <x v="0"/>
  </r>
  <r>
    <n v="376851"/>
    <n v="833"/>
    <n v="12"/>
    <s v=" SAN MIGUEL"/>
    <n v="17"/>
    <s v="SAN MIGUEL"/>
    <s v="CAROLINA"/>
    <s v="MEMBREÑO"/>
    <s v=" CAROLINA MEMBREÑO"/>
    <m/>
    <m/>
    <m/>
    <n v="3"/>
    <s v="TERCERA SEMANA"/>
    <n v="11"/>
    <s v="NOVIEMBRE"/>
    <n v="3"/>
    <s v="ANA HERMYS OSORIO"/>
    <n v="2023"/>
    <n v="2023"/>
    <n v="60"/>
    <n v="1"/>
    <n v="5.25"/>
    <m/>
    <s v="Nov 16 2023 11:36AM"/>
    <x v="113"/>
    <x v="109"/>
    <n v="29"/>
    <s v="CARTON 30 UNIDADES"/>
    <n v="1"/>
    <s v="PRODUCTOS AGROPECUARIOS"/>
    <n v="8"/>
    <x v="6"/>
    <n v="3.25"/>
    <n v="1.48"/>
    <s v="Huevo Mediano Cartón"/>
    <m/>
    <n v="0"/>
    <n v="16"/>
    <n v="11"/>
    <n v="16"/>
    <x v="0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18.2"/>
    <m/>
    <s v="Nov 16 2023 11:36AM"/>
    <x v="163"/>
    <x v="158"/>
    <n v="51"/>
    <s v="QUINTAL"/>
    <n v="2"/>
    <s v="INSUMOS AGRICOLAS"/>
    <n v="13"/>
    <x v="15"/>
    <n v="0"/>
    <n v="0"/>
    <m/>
    <s v="ALILECHERO 14%"/>
    <n v="0"/>
    <n v="16"/>
    <n v="11"/>
    <n v="14"/>
    <x v="6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21.95"/>
    <m/>
    <s v="Nov 16 2023 11:36AM"/>
    <x v="154"/>
    <x v="150"/>
    <n v="51"/>
    <s v="QUINTAL"/>
    <n v="2"/>
    <s v="INSUMOS AGRICOLAS"/>
    <n v="13"/>
    <x v="15"/>
    <n v="0"/>
    <n v="0"/>
    <m/>
    <s v="ALILECHERO 15%"/>
    <n v="0"/>
    <n v="16"/>
    <n v="11"/>
    <n v="14"/>
    <x v="6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23.75"/>
    <m/>
    <s v="Nov 16 2023 11:36AM"/>
    <x v="164"/>
    <x v="159"/>
    <n v="51"/>
    <s v="QUINTAL"/>
    <n v="2"/>
    <s v="INSUMOS AGRICOLAS"/>
    <n v="13"/>
    <x v="15"/>
    <n v="0"/>
    <n v="0"/>
    <m/>
    <s v="HIPERLECHERO 18%"/>
    <n v="0"/>
    <n v="16"/>
    <n v="11"/>
    <n v="14"/>
    <x v="6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35"/>
    <m/>
    <s v="Nov 16 2023 11:36AM"/>
    <x v="143"/>
    <x v="139"/>
    <n v="51"/>
    <s v="QUINTAL"/>
    <n v="2"/>
    <s v="INSUMOS AGRICOLAS"/>
    <n v="11"/>
    <x v="11"/>
    <n v="0"/>
    <n v="0"/>
    <m/>
    <s v="FINAL ENGORDE "/>
    <n v="0"/>
    <n v="16"/>
    <n v="11"/>
    <n v="3"/>
    <x v="5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25"/>
    <m/>
    <s v="Nov 16 2023 11:36AM"/>
    <x v="155"/>
    <x v="151"/>
    <n v="51"/>
    <s v="QUINTAL"/>
    <n v="2"/>
    <s v="INSUMOS AGRICOLAS"/>
    <n v="13"/>
    <x v="15"/>
    <n v="0"/>
    <n v="0"/>
    <m/>
    <s v="HIPERLECHERO 22%"/>
    <n v="0"/>
    <n v="16"/>
    <n v="11"/>
    <n v="14"/>
    <x v="6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35.5"/>
    <m/>
    <s v="Nov 16 2023 11:36AM"/>
    <x v="144"/>
    <x v="140"/>
    <n v="51"/>
    <s v="QUINTAL"/>
    <n v="2"/>
    <s v="INSUMOS AGRICOLAS"/>
    <n v="11"/>
    <x v="11"/>
    <n v="0"/>
    <n v="0"/>
    <m/>
    <s v="INICIO ENGORDE "/>
    <n v="0"/>
    <n v="16"/>
    <n v="11"/>
    <n v="3"/>
    <x v="5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32.85"/>
    <m/>
    <s v="Nov 16 2023 11:37AM"/>
    <x v="156"/>
    <x v="147"/>
    <n v="51"/>
    <s v="QUINTAL"/>
    <n v="2"/>
    <s v="INSUMOS AGRICOLAS"/>
    <n v="14"/>
    <x v="16"/>
    <n v="0"/>
    <n v="0"/>
    <m/>
    <s v="VITA CERDO 2"/>
    <n v="0"/>
    <n v="16"/>
    <n v="11"/>
    <n v="14"/>
    <x v="6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33"/>
    <m/>
    <s v="Nov 16 2023 11:37AM"/>
    <x v="157"/>
    <x v="152"/>
    <n v="51"/>
    <s v="QUINTAL"/>
    <n v="2"/>
    <s v="INSUMOS AGRICOLAS"/>
    <n v="14"/>
    <x v="16"/>
    <n v="0"/>
    <n v="0"/>
    <m/>
    <s v="VITA CERDO 3"/>
    <n v="0"/>
    <n v="16"/>
    <n v="11"/>
    <n v="14"/>
    <x v="6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29"/>
    <m/>
    <s v="Nov 16 2023 11:37AM"/>
    <x v="151"/>
    <x v="147"/>
    <n v="51"/>
    <s v="QUINTAL"/>
    <n v="2"/>
    <s v="INSUMOS AGRICOLAS"/>
    <n v="12"/>
    <x v="14"/>
    <n v="0"/>
    <n v="0"/>
    <m/>
    <s v="DESARROLLO POLLA"/>
    <n v="0"/>
    <n v="16"/>
    <n v="11"/>
    <n v="3"/>
    <x v="5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33.450000000000003"/>
    <m/>
    <s v="Nov 16 2023 11:37AM"/>
    <x v="159"/>
    <x v="154"/>
    <n v="51"/>
    <s v="QUINTAL"/>
    <n v="2"/>
    <s v="INSUMOS AGRICOLAS"/>
    <n v="14"/>
    <x v="16"/>
    <n v="0"/>
    <n v="0"/>
    <m/>
    <s v="VITA CERDO 1"/>
    <n v="0"/>
    <n v="16"/>
    <n v="11"/>
    <n v="14"/>
    <x v="6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33"/>
    <m/>
    <s v="Nov 16 2023 11:37AM"/>
    <x v="152"/>
    <x v="148"/>
    <n v="51"/>
    <s v="QUINTAL"/>
    <n v="2"/>
    <s v="INSUMOS AGRICOLAS"/>
    <n v="12"/>
    <x v="14"/>
    <n v="0"/>
    <n v="0"/>
    <m/>
    <s v="INICIACION POLLA"/>
    <n v="0"/>
    <n v="16"/>
    <n v="11"/>
    <n v="3"/>
    <x v="5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30.75"/>
    <m/>
    <s v="Nov 16 2023 11:37AM"/>
    <x v="153"/>
    <x v="149"/>
    <n v="51"/>
    <s v="QUINTAL"/>
    <n v="2"/>
    <s v="INSUMOS AGRICOLAS"/>
    <n v="12"/>
    <x v="14"/>
    <n v="0"/>
    <n v="0"/>
    <m/>
    <s v="ALIPONEDORAS 1 (PONEDORAS)"/>
    <n v="0"/>
    <n v="16"/>
    <n v="11"/>
    <n v="3"/>
    <x v="5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26"/>
    <m/>
    <s v="Nov 16 2023 11:37AM"/>
    <x v="154"/>
    <x v="150"/>
    <n v="51"/>
    <s v="QUINTAL"/>
    <n v="2"/>
    <s v="INSUMOS AGRICOLAS"/>
    <n v="13"/>
    <x v="15"/>
    <n v="0"/>
    <n v="0"/>
    <m/>
    <s v="ALILECHERO 15%"/>
    <n v="0"/>
    <n v="16"/>
    <n v="11"/>
    <n v="3"/>
    <x v="5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6.5"/>
    <m/>
    <s v="Nov 16 2023 11:37AM"/>
    <x v="129"/>
    <x v="125"/>
    <n v="45"/>
    <s v="LIBRA"/>
    <n v="1"/>
    <s v="PRODUCTOS AGROPECUARIOS"/>
    <n v="6"/>
    <x v="9"/>
    <n v="1"/>
    <n v="0.45"/>
    <s v="Chicharron"/>
    <m/>
    <n v="0"/>
    <n v="16"/>
    <n v="11"/>
    <n v="16"/>
    <x v="0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3.5"/>
    <m/>
    <s v="Nov 16 2023 11:37AM"/>
    <x v="130"/>
    <x v="126"/>
    <n v="45"/>
    <s v="LIBRA"/>
    <n v="1"/>
    <s v="PRODUCTOS AGROPECUARIOS"/>
    <n v="6"/>
    <x v="9"/>
    <n v="1"/>
    <n v="0.45"/>
    <s v="Costilla"/>
    <m/>
    <n v="0"/>
    <n v="16"/>
    <n v="11"/>
    <n v="16"/>
    <x v="0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26.5"/>
    <m/>
    <s v="Nov 16 2023 11:37AM"/>
    <x v="155"/>
    <x v="151"/>
    <n v="51"/>
    <s v="QUINTAL"/>
    <n v="2"/>
    <s v="INSUMOS AGRICOLAS"/>
    <n v="13"/>
    <x v="15"/>
    <n v="0"/>
    <n v="0"/>
    <m/>
    <s v="HIPERLECHERO 22%"/>
    <n v="0"/>
    <n v="16"/>
    <n v="11"/>
    <n v="3"/>
    <x v="5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3.5"/>
    <m/>
    <s v="Nov 16 2023 11:37AM"/>
    <x v="132"/>
    <x v="128"/>
    <n v="45"/>
    <s v="LIBRA"/>
    <n v="1"/>
    <s v="PRODUCTOS AGROPECUARIOS"/>
    <n v="6"/>
    <x v="9"/>
    <n v="1"/>
    <n v="0.45"/>
    <s v="Posta"/>
    <m/>
    <n v="0"/>
    <n v="16"/>
    <n v="11"/>
    <n v="16"/>
    <x v="0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89.95"/>
    <m/>
    <s v="Nov 16 2023 11:37AM"/>
    <x v="165"/>
    <x v="160"/>
    <n v="73"/>
    <s v="SACO 220 LB"/>
    <n v="2"/>
    <s v="INSUMOS AGRICOLAS"/>
    <n v="15"/>
    <x v="12"/>
    <n v="0"/>
    <n v="0"/>
    <m/>
    <s v="FÓRMULA 15-15-15 220 LBS"/>
    <n v="0"/>
    <n v="16"/>
    <n v="11"/>
    <n v="14"/>
    <x v="6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3.5"/>
    <m/>
    <s v="Nov 16 2023 11:37AM"/>
    <x v="131"/>
    <x v="127"/>
    <n v="45"/>
    <s v="LIBRA"/>
    <n v="1"/>
    <s v="PRODUCTOS AGROPECUARIOS"/>
    <n v="6"/>
    <x v="9"/>
    <n v="1"/>
    <n v="0.45"/>
    <s v="Lomo"/>
    <m/>
    <n v="0"/>
    <n v="16"/>
    <n v="11"/>
    <n v="16"/>
    <x v="0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11"/>
    <m/>
    <s v="Nov 16 2023 11:37AM"/>
    <x v="145"/>
    <x v="141"/>
    <n v="47"/>
    <s v="LITRO"/>
    <n v="2"/>
    <s v="INSUMOS AGRICOLAS"/>
    <n v="15"/>
    <x v="12"/>
    <n v="0"/>
    <n v="0"/>
    <m/>
    <s v="BAYFOLAN FORTE"/>
    <n v="0"/>
    <n v="16"/>
    <n v="11"/>
    <n v="3"/>
    <x v="5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38"/>
    <m/>
    <s v="Nov 16 2023 11:37AM"/>
    <x v="146"/>
    <x v="142"/>
    <n v="77"/>
    <s v="SACO DE 100 LB"/>
    <n v="2"/>
    <s v="INSUMOS AGRICOLAS"/>
    <n v="15"/>
    <x v="12"/>
    <n v="0"/>
    <n v="0"/>
    <m/>
    <s v="FÓRMULA 15-15-15 100 LBS"/>
    <n v="0"/>
    <n v="16"/>
    <n v="11"/>
    <n v="3"/>
    <x v="5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68.95"/>
    <m/>
    <s v="Nov 16 2023 11:37AM"/>
    <x v="166"/>
    <x v="161"/>
    <n v="80"/>
    <s v="SACO DE 220 LB"/>
    <n v="2"/>
    <s v="INSUMOS AGRICOLAS"/>
    <n v="15"/>
    <x v="12"/>
    <n v="0"/>
    <n v="0"/>
    <m/>
    <s v="FÓRMULA 16-20-0 220 LBS"/>
    <n v="0"/>
    <n v="16"/>
    <n v="11"/>
    <n v="14"/>
    <x v="6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31.5"/>
    <m/>
    <s v="Nov 16 2023 11:37AM"/>
    <x v="160"/>
    <x v="155"/>
    <n v="77"/>
    <s v="SACO DE 100 LB"/>
    <n v="2"/>
    <s v="INSUMOS AGRICOLAS"/>
    <n v="15"/>
    <x v="12"/>
    <n v="0"/>
    <n v="0"/>
    <m/>
    <s v="FÓRMULA 16-20-0 100 LBS"/>
    <n v="0"/>
    <n v="16"/>
    <n v="11"/>
    <n v="3"/>
    <x v="5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50.95"/>
    <m/>
    <s v="Nov 16 2023 11:38AM"/>
    <x v="167"/>
    <x v="162"/>
    <n v="65"/>
    <s v="SACO 100 LBS"/>
    <n v="2"/>
    <s v="INSUMOS AGRICOLAS"/>
    <n v="15"/>
    <x v="12"/>
    <n v="0"/>
    <n v="0"/>
    <m/>
    <s v="FÓRMULA 18-46-0  100 LBS"/>
    <n v="0"/>
    <n v="16"/>
    <n v="11"/>
    <n v="14"/>
    <x v="6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5"/>
    <m/>
    <s v="Nov 16 2023 11:38AM"/>
    <x v="121"/>
    <x v="117"/>
    <n v="45"/>
    <s v="LIBRA"/>
    <n v="1"/>
    <s v="PRODUCTOS AGROPECUARIOS"/>
    <n v="5"/>
    <x v="8"/>
    <n v="1"/>
    <n v="0.45"/>
    <s v="Lomo de Aguja"/>
    <m/>
    <n v="0"/>
    <n v="16"/>
    <n v="11"/>
    <n v="16"/>
    <x v="0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5"/>
    <m/>
    <s v="Nov 16 2023 11:38AM"/>
    <x v="122"/>
    <x v="118"/>
    <n v="45"/>
    <s v="LIBRA"/>
    <n v="1"/>
    <s v="PRODUCTOS AGROPECUARIOS"/>
    <n v="5"/>
    <x v="8"/>
    <n v="1"/>
    <n v="0.45"/>
    <s v="Lomo de Rollizo"/>
    <m/>
    <n v="0"/>
    <n v="16"/>
    <n v="11"/>
    <n v="16"/>
    <x v="0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28.75"/>
    <m/>
    <s v="Nov 16 2023 11:38AM"/>
    <x v="147"/>
    <x v="143"/>
    <n v="47"/>
    <s v="LITRO"/>
    <n v="2"/>
    <s v="INSUMOS AGRICOLAS"/>
    <n v="15"/>
    <x v="12"/>
    <n v="0"/>
    <n v="0"/>
    <m/>
    <s v="METALOZATO MULTIMINERAL"/>
    <n v="0"/>
    <n v="16"/>
    <n v="11"/>
    <n v="3"/>
    <x v="5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4"/>
    <m/>
    <s v="Nov 16 2023 11:38AM"/>
    <x v="123"/>
    <x v="119"/>
    <n v="45"/>
    <s v="LIBRA"/>
    <n v="1"/>
    <s v="PRODUCTOS AGROPECUARIOS"/>
    <n v="5"/>
    <x v="8"/>
    <n v="1"/>
    <n v="0.45"/>
    <s v="Posta Angelina"/>
    <m/>
    <n v="0"/>
    <n v="16"/>
    <n v="11"/>
    <n v="16"/>
    <x v="0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21"/>
    <m/>
    <s v="Nov 16 2023 11:38AM"/>
    <x v="148"/>
    <x v="144"/>
    <n v="77"/>
    <s v="SACO DE 100 LB"/>
    <n v="2"/>
    <s v="INSUMOS AGRICOLAS"/>
    <n v="15"/>
    <x v="12"/>
    <n v="0"/>
    <n v="0"/>
    <m/>
    <s v="SULFATO DE AMONIO 21%N 100 LBS"/>
    <n v="0"/>
    <n v="16"/>
    <n v="11"/>
    <n v="3"/>
    <x v="5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3.5"/>
    <m/>
    <s v="Nov 16 2023 11:38AM"/>
    <x v="124"/>
    <x v="120"/>
    <n v="45"/>
    <s v="LIBRA"/>
    <n v="1"/>
    <s v="PRODUCTOS AGROPECUARIOS"/>
    <n v="5"/>
    <x v="8"/>
    <n v="1"/>
    <n v="0.45"/>
    <s v="Posta de Pecho"/>
    <m/>
    <n v="0"/>
    <n v="16"/>
    <n v="11"/>
    <n v="16"/>
    <x v="0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6.25"/>
    <m/>
    <s v="Nov 16 2023 11:38AM"/>
    <x v="162"/>
    <x v="157"/>
    <n v="14"/>
    <s v="BOLSA 700 GRAMOS"/>
    <n v="2"/>
    <s v="INSUMOS AGRICOLAS"/>
    <n v="17"/>
    <x v="13"/>
    <n v="0"/>
    <n v="0"/>
    <m/>
    <s v="GESAPRIM"/>
    <n v="0"/>
    <n v="16"/>
    <n v="11"/>
    <n v="14"/>
    <x v="6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40"/>
    <m/>
    <s v="Nov 16 2023 11:38AM"/>
    <x v="161"/>
    <x v="156"/>
    <n v="64"/>
    <s v="SACO 100 LB"/>
    <n v="2"/>
    <s v="INSUMOS AGRICOLAS"/>
    <n v="15"/>
    <x v="12"/>
    <n v="0"/>
    <n v="0"/>
    <m/>
    <s v="UREA 46%N 100 LBS"/>
    <n v="0"/>
    <n v="16"/>
    <n v="11"/>
    <n v="3"/>
    <x v="5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4"/>
    <m/>
    <s v="Nov 16 2023 11:38AM"/>
    <x v="125"/>
    <x v="121"/>
    <n v="45"/>
    <s v="LIBRA"/>
    <n v="1"/>
    <s v="PRODUCTOS AGROPECUARIOS"/>
    <n v="5"/>
    <x v="8"/>
    <n v="1"/>
    <n v="0.45"/>
    <s v="Posta Negra"/>
    <m/>
    <n v="0"/>
    <n v="16"/>
    <n v="11"/>
    <n v="16"/>
    <x v="0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4.95"/>
    <m/>
    <s v="Nov 16 2023 11:38AM"/>
    <x v="150"/>
    <x v="146"/>
    <n v="47"/>
    <s v="LITRO"/>
    <n v="2"/>
    <s v="INSUMOS AGRICOLAS"/>
    <n v="17"/>
    <x v="13"/>
    <n v="0"/>
    <n v="0"/>
    <m/>
    <s v="GRAMOXONE 20 SL"/>
    <n v="0"/>
    <n v="16"/>
    <n v="11"/>
    <n v="14"/>
    <x v="6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4"/>
    <m/>
    <s v="Nov 16 2023 11:38AM"/>
    <x v="126"/>
    <x v="122"/>
    <n v="45"/>
    <s v="LIBRA"/>
    <n v="1"/>
    <s v="PRODUCTOS AGROPECUARIOS"/>
    <n v="5"/>
    <x v="8"/>
    <n v="1"/>
    <n v="0.45"/>
    <s v="Puyazo"/>
    <m/>
    <n v="0"/>
    <n v="16"/>
    <n v="11"/>
    <n v="16"/>
    <x v="0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4"/>
    <m/>
    <s v="Nov 16 2023 11:38AM"/>
    <x v="127"/>
    <x v="123"/>
    <n v="45"/>
    <s v="LIBRA"/>
    <n v="1"/>
    <s v="PRODUCTOS AGROPECUARIOS"/>
    <n v="5"/>
    <x v="8"/>
    <n v="1"/>
    <n v="0.45"/>
    <s v="Salon"/>
    <m/>
    <n v="0"/>
    <n v="16"/>
    <n v="11"/>
    <n v="16"/>
    <x v="0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26"/>
    <m/>
    <s v="Nov 16 2023 11:38AM"/>
    <x v="168"/>
    <x v="163"/>
    <n v="2"/>
    <s v="1/2  LITRO"/>
    <n v="2"/>
    <s v="INSUMOS AGRICOLAS"/>
    <n v="18"/>
    <x v="17"/>
    <n v="0"/>
    <n v="0"/>
    <m/>
    <s v="MONARCA 11.25 SE"/>
    <n v="0"/>
    <n v="16"/>
    <n v="11"/>
    <n v="14"/>
    <x v="6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6"/>
    <m/>
    <s v="Nov 16 2023 11:38AM"/>
    <x v="149"/>
    <x v="145"/>
    <n v="47"/>
    <s v="LITRO"/>
    <n v="2"/>
    <s v="INSUMOS AGRICOLAS"/>
    <n v="17"/>
    <x v="13"/>
    <n v="0"/>
    <n v="0"/>
    <m/>
    <s v="HEDONAL 60 SL"/>
    <n v="0"/>
    <n v="16"/>
    <n v="11"/>
    <n v="3"/>
    <x v="5"/>
  </r>
  <r>
    <n v="376849"/>
    <n v="831"/>
    <n v="12"/>
    <s v=" SAN MIGUEL"/>
    <n v="17"/>
    <s v="SAN MIGUEL"/>
    <s v="CANDIDA"/>
    <s v="DE MORALES"/>
    <s v="CANDIDA DE MORALES"/>
    <m/>
    <m/>
    <m/>
    <n v="3"/>
    <s v="TERCERA SEMANA"/>
    <n v="11"/>
    <s v="NOVIEMBRE"/>
    <n v="3"/>
    <s v="ANA HERMYS OSORIO"/>
    <n v="2023"/>
    <n v="2023"/>
    <n v="60"/>
    <n v="1"/>
    <n v="4"/>
    <m/>
    <s v="Nov 16 2023 11:38AM"/>
    <x v="128"/>
    <x v="124"/>
    <n v="45"/>
    <s v="LIBRA"/>
    <n v="1"/>
    <s v="PRODUCTOS AGROPECUARIOS"/>
    <n v="5"/>
    <x v="8"/>
    <n v="1"/>
    <n v="0.45"/>
    <s v="Solomo"/>
    <m/>
    <n v="0"/>
    <n v="16"/>
    <n v="11"/>
    <n v="16"/>
    <x v="0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2.95"/>
    <m/>
    <s v="Nov 16 2023 11:38AM"/>
    <x v="169"/>
    <x v="164"/>
    <n v="45"/>
    <s v="LIBRA"/>
    <n v="2"/>
    <s v="INSUMOS AGRICOLAS"/>
    <n v="18"/>
    <x v="17"/>
    <n v="0"/>
    <n v="0"/>
    <m/>
    <s v="CARACOLEX 5.95 RB"/>
    <n v="0"/>
    <n v="16"/>
    <n v="11"/>
    <n v="14"/>
    <x v="6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7.25"/>
    <m/>
    <s v="Nov 16 2023 11:38AM"/>
    <x v="162"/>
    <x v="157"/>
    <n v="14"/>
    <s v="BOLSA 700 GRAMOS"/>
    <n v="2"/>
    <s v="INSUMOS AGRICOLAS"/>
    <n v="17"/>
    <x v="13"/>
    <n v="0"/>
    <n v="0"/>
    <m/>
    <s v="GESAPRIM"/>
    <n v="0"/>
    <n v="16"/>
    <n v="11"/>
    <n v="3"/>
    <x v="5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1"/>
    <m/>
    <s v="Nov 16 2023 11:38AM"/>
    <x v="170"/>
    <x v="165"/>
    <n v="45"/>
    <s v="LIBRA"/>
    <n v="2"/>
    <s v="INSUMOS AGRICOLAS"/>
    <n v="18"/>
    <x v="17"/>
    <n v="0"/>
    <n v="0"/>
    <m/>
    <s v="FOLEY 2 DP"/>
    <n v="0"/>
    <n v="16"/>
    <n v="11"/>
    <n v="14"/>
    <x v="6"/>
  </r>
  <r>
    <n v="376635"/>
    <n v="864"/>
    <n v="2"/>
    <s v=" SANTA ANA"/>
    <n v="10"/>
    <s v="SANTA ANA"/>
    <s v="USUARIO SANTA ANA 04"/>
    <s v="(en blanco)"/>
    <s v="USUARIO SANTA ANA 04"/>
    <m/>
    <s v="USUARIO SANTA ANA 04"/>
    <m/>
    <n v="3"/>
    <s v="TERCERA SEMANA"/>
    <n v="11"/>
    <s v="NOVIEMBRE"/>
    <n v="1"/>
    <s v="ADELMO URBINA"/>
    <n v="2023"/>
    <n v="2023"/>
    <n v="60"/>
    <n v="1"/>
    <n v="5.5"/>
    <m/>
    <s v="Nov 16 2023 11:38AM"/>
    <x v="150"/>
    <x v="146"/>
    <n v="47"/>
    <s v="LITRO"/>
    <n v="2"/>
    <s v="INSUMOS AGRICOLAS"/>
    <n v="17"/>
    <x v="13"/>
    <n v="0"/>
    <n v="0"/>
    <m/>
    <s v="GRAMOXONE 20 SL"/>
    <n v="0"/>
    <n v="16"/>
    <n v="11"/>
    <n v="3"/>
    <x v="5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6.75"/>
    <m/>
    <s v="Nov 16 2023 11:38AM"/>
    <x v="138"/>
    <x v="134"/>
    <n v="85"/>
    <s v="UNIDAD"/>
    <n v="3"/>
    <s v="MAQUINARIA Y EQUIPO"/>
    <n v="21"/>
    <x v="10"/>
    <n v="0"/>
    <n v="0"/>
    <m/>
    <m/>
    <n v="0"/>
    <n v="16"/>
    <n v="11"/>
    <n v="14"/>
    <x v="6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5.75"/>
    <m/>
    <s v="Nov 16 2023 11:38AM"/>
    <x v="171"/>
    <x v="166"/>
    <n v="85"/>
    <s v="UNIDAD"/>
    <n v="3"/>
    <s v="MAQUINARIA Y EQUIPO"/>
    <n v="21"/>
    <x v="10"/>
    <n v="0"/>
    <n v="0"/>
    <m/>
    <m/>
    <n v="0"/>
    <n v="16"/>
    <n v="11"/>
    <n v="14"/>
    <x v="6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5.67"/>
    <m/>
    <s v="Nov 16 2023 11:39AM"/>
    <x v="140"/>
    <x v="136"/>
    <n v="85"/>
    <s v="UNIDAD"/>
    <n v="3"/>
    <s v="MAQUINARIA Y EQUIPO"/>
    <n v="21"/>
    <x v="10"/>
    <n v="0"/>
    <n v="0"/>
    <m/>
    <m/>
    <n v="0"/>
    <n v="16"/>
    <n v="11"/>
    <n v="14"/>
    <x v="6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6.95"/>
    <m/>
    <s v="Nov 16 2023 11:39AM"/>
    <x v="141"/>
    <x v="137"/>
    <n v="85"/>
    <s v="UNIDAD"/>
    <n v="3"/>
    <s v="MAQUINARIA Y EQUIPO"/>
    <n v="21"/>
    <x v="10"/>
    <n v="0"/>
    <n v="0"/>
    <m/>
    <m/>
    <n v="0"/>
    <n v="16"/>
    <n v="11"/>
    <n v="14"/>
    <x v="6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7.02"/>
    <m/>
    <s v="Nov 16 2023 11:39AM"/>
    <x v="142"/>
    <x v="138"/>
    <n v="85"/>
    <s v="UNIDAD"/>
    <n v="3"/>
    <s v="MAQUINARIA Y EQUIPO"/>
    <n v="21"/>
    <x v="10"/>
    <n v="0"/>
    <n v="0"/>
    <m/>
    <m/>
    <n v="0"/>
    <n v="16"/>
    <n v="11"/>
    <n v="14"/>
    <x v="6"/>
  </r>
  <r>
    <n v="376795"/>
    <n v="938"/>
    <n v="10"/>
    <s v=" SAN VICENTE"/>
    <n v="10"/>
    <s v="SAN VICENTE"/>
    <s v="USUARIO SAN VICENTE 03"/>
    <s v="(en blanco)"/>
    <s v="USUARIO SAN VICENTE 03"/>
    <m/>
    <s v="USUARIO SAN VICENTE 03"/>
    <m/>
    <n v="3"/>
    <s v="TERCERA SEMANA"/>
    <n v="11"/>
    <s v="NOVIEMBRE"/>
    <n v="2"/>
    <s v="CARLOS MORALES"/>
    <n v="2023"/>
    <n v="2023"/>
    <n v="60"/>
    <n v="1"/>
    <n v="4.1100000000000003"/>
    <m/>
    <s v="Nov 16 2023 11:39AM"/>
    <x v="172"/>
    <x v="167"/>
    <n v="85"/>
    <s v="UNIDAD"/>
    <n v="3"/>
    <s v="MAQUINARIA Y EQUIPO"/>
    <n v="21"/>
    <x v="10"/>
    <n v="0"/>
    <n v="0"/>
    <m/>
    <m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60"/>
    <n v="1"/>
    <n v="35"/>
    <m/>
    <s v="Nov 16 2023 11:40AM"/>
    <x v="143"/>
    <x v="139"/>
    <n v="51"/>
    <s v="QUINTAL"/>
    <n v="2"/>
    <s v="INSUMOS AGRICOLAS"/>
    <n v="11"/>
    <x v="11"/>
    <n v="0"/>
    <n v="0"/>
    <m/>
    <s v="FINAL ENGORDE 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60"/>
    <n v="1"/>
    <n v="35"/>
    <m/>
    <s v="Nov 16 2023 11:40AM"/>
    <x v="144"/>
    <x v="140"/>
    <n v="51"/>
    <s v="QUINTAL"/>
    <n v="2"/>
    <s v="INSUMOS AGRICOLAS"/>
    <n v="11"/>
    <x v="11"/>
    <n v="0"/>
    <n v="0"/>
    <m/>
    <s v="INICIO ENGORDE 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60"/>
    <n v="1"/>
    <n v="31"/>
    <m/>
    <s v="Nov 16 2023 11:40AM"/>
    <x v="153"/>
    <x v="149"/>
    <n v="51"/>
    <s v="QUINTAL"/>
    <n v="2"/>
    <s v="INSUMOS AGRICOLAS"/>
    <n v="12"/>
    <x v="14"/>
    <n v="0"/>
    <n v="0"/>
    <m/>
    <s v="ALIPONEDORAS 1 (PONEDORAS)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60"/>
    <n v="1"/>
    <n v="18.5"/>
    <m/>
    <s v="Nov 16 2023 11:40AM"/>
    <x v="163"/>
    <x v="158"/>
    <n v="51"/>
    <s v="QUINTAL"/>
    <n v="2"/>
    <s v="INSUMOS AGRICOLAS"/>
    <n v="13"/>
    <x v="15"/>
    <n v="0"/>
    <n v="0"/>
    <m/>
    <s v="ALILECHERO 14%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60"/>
    <n v="1"/>
    <n v="22"/>
    <m/>
    <s v="Nov 16 2023 11:40AM"/>
    <x v="154"/>
    <x v="150"/>
    <n v="51"/>
    <s v="QUINTAL"/>
    <n v="2"/>
    <s v="INSUMOS AGRICOLAS"/>
    <n v="13"/>
    <x v="15"/>
    <n v="0"/>
    <n v="0"/>
    <m/>
    <s v="ALILECHERO 15%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60"/>
    <n v="1"/>
    <n v="26"/>
    <m/>
    <s v="Nov 16 2023 11:40AM"/>
    <x v="155"/>
    <x v="151"/>
    <n v="51"/>
    <s v="QUINTAL"/>
    <n v="2"/>
    <s v="INSUMOS AGRICOLAS"/>
    <n v="13"/>
    <x v="15"/>
    <n v="0"/>
    <n v="0"/>
    <m/>
    <s v="HIPERLECHERO 22%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60"/>
    <n v="1"/>
    <n v="30"/>
    <m/>
    <s v="Nov 16 2023 11:40AM"/>
    <x v="159"/>
    <x v="154"/>
    <n v="51"/>
    <s v="QUINTAL"/>
    <n v="2"/>
    <s v="INSUMOS AGRICOLAS"/>
    <n v="14"/>
    <x v="16"/>
    <n v="0"/>
    <n v="0"/>
    <m/>
    <s v="VITA CERDO 1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10"/>
    <m/>
    <s v="Nov 16 2023 11:41AM"/>
    <x v="145"/>
    <x v="141"/>
    <n v="47"/>
    <s v="LITRO"/>
    <n v="2"/>
    <s v="INSUMOS AGRICOLAS"/>
    <n v="15"/>
    <x v="12"/>
    <n v="0"/>
    <n v="0"/>
    <m/>
    <s v="BAYFOLAN FORTE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36"/>
    <m/>
    <s v="Nov 16 2023 11:41AM"/>
    <x v="146"/>
    <x v="142"/>
    <n v="77"/>
    <s v="SACO DE 100 LB"/>
    <n v="2"/>
    <s v="INSUMOS AGRICOLAS"/>
    <n v="15"/>
    <x v="12"/>
    <n v="0"/>
    <n v="0"/>
    <m/>
    <s v="FÓRMULA 15-15-15 100 LBS"/>
    <n v="0"/>
    <n v="16"/>
    <n v="11"/>
    <n v="14"/>
    <x v="6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2.5"/>
    <m/>
    <s v="Nov 16 2023 11:41AM"/>
    <x v="95"/>
    <x v="91"/>
    <n v="45"/>
    <s v="LIBRA"/>
    <n v="1"/>
    <s v="PRODUCTOS AGROPECUARIOS"/>
    <n v="10"/>
    <x v="4"/>
    <n v="1"/>
    <n v="0.45"/>
    <s v="Bagre"/>
    <m/>
    <n v="0"/>
    <n v="16"/>
    <n v="11"/>
    <n v="16"/>
    <x v="0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50"/>
    <m/>
    <s v="Nov 16 2023 11:41AM"/>
    <x v="167"/>
    <x v="162"/>
    <n v="65"/>
    <s v="SACO 100 LBS"/>
    <n v="2"/>
    <s v="INSUMOS AGRICOLAS"/>
    <n v="15"/>
    <x v="12"/>
    <n v="0"/>
    <n v="0"/>
    <m/>
    <s v="FÓRMULA 18-46-0  100 LBS"/>
    <n v="0"/>
    <n v="16"/>
    <n v="11"/>
    <n v="14"/>
    <x v="6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3.5"/>
    <m/>
    <s v="Nov 16 2023 11:41AM"/>
    <x v="96"/>
    <x v="92"/>
    <n v="45"/>
    <s v="LIBRA"/>
    <n v="1"/>
    <s v="PRODUCTOS AGROPECUARIOS"/>
    <n v="10"/>
    <x v="4"/>
    <n v="1"/>
    <n v="0.45"/>
    <s v="Boca colorada mediano"/>
    <m/>
    <n v="0"/>
    <n v="16"/>
    <n v="11"/>
    <n v="16"/>
    <x v="0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5.5"/>
    <m/>
    <s v="Nov 16 2023 11:41AM"/>
    <x v="136"/>
    <x v="132"/>
    <n v="45"/>
    <s v="LIBRA"/>
    <n v="1"/>
    <s v="PRODUCTOS AGROPECUARIOS"/>
    <n v="10"/>
    <x v="4"/>
    <n v="1"/>
    <n v="0.45"/>
    <s v="Camaron de mar mediano"/>
    <m/>
    <n v="0"/>
    <n v="16"/>
    <n v="11"/>
    <n v="16"/>
    <x v="0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4"/>
    <m/>
    <s v="Nov 16 2023 11:41AM"/>
    <x v="103"/>
    <x v="99"/>
    <n v="45"/>
    <s v="LIBRA"/>
    <n v="1"/>
    <s v="PRODUCTOS AGROPECUARIOS"/>
    <n v="10"/>
    <x v="4"/>
    <n v="1"/>
    <n v="0.45"/>
    <s v="Camaron cultivado"/>
    <m/>
    <n v="0"/>
    <n v="16"/>
    <n v="11"/>
    <n v="16"/>
    <x v="0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26"/>
    <m/>
    <s v="Nov 16 2023 11:41AM"/>
    <x v="147"/>
    <x v="143"/>
    <n v="47"/>
    <s v="LITRO"/>
    <n v="2"/>
    <s v="INSUMOS AGRICOLAS"/>
    <n v="15"/>
    <x v="12"/>
    <n v="0"/>
    <n v="0"/>
    <m/>
    <s v="METALOZATO MULTIMINERAL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17"/>
    <m/>
    <s v="Nov 16 2023 11:41AM"/>
    <x v="148"/>
    <x v="144"/>
    <n v="77"/>
    <s v="SACO DE 100 LB"/>
    <n v="2"/>
    <s v="INSUMOS AGRICOLAS"/>
    <n v="15"/>
    <x v="12"/>
    <n v="0"/>
    <n v="0"/>
    <m/>
    <s v="SULFATO DE AMONIO 21%N 100 LBS"/>
    <n v="0"/>
    <n v="16"/>
    <n v="11"/>
    <n v="14"/>
    <x v="6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7.5"/>
    <m/>
    <s v="Nov 16 2023 11:41AM"/>
    <x v="137"/>
    <x v="133"/>
    <n v="45"/>
    <s v="LIBRA"/>
    <n v="1"/>
    <s v="PRODUCTOS AGROPECUARIOS"/>
    <n v="10"/>
    <x v="4"/>
    <n v="1"/>
    <n v="0.45"/>
    <s v="Camaron de mar grande"/>
    <m/>
    <n v="0"/>
    <n v="16"/>
    <n v="11"/>
    <n v="16"/>
    <x v="0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7"/>
    <m/>
    <s v="Nov 16 2023 11:42AM"/>
    <x v="133"/>
    <x v="129"/>
    <n v="45"/>
    <s v="LIBRA"/>
    <n v="1"/>
    <s v="PRODUCTOS AGROPECUARIOS"/>
    <n v="10"/>
    <x v="4"/>
    <n v="1"/>
    <n v="0.45"/>
    <s v="Camaroncillo Seco Salado"/>
    <m/>
    <n v="0"/>
    <n v="16"/>
    <n v="11"/>
    <n v="16"/>
    <x v="0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15"/>
    <m/>
    <s v="Nov 16 2023 11:42AM"/>
    <x v="173"/>
    <x v="168"/>
    <n v="84"/>
    <s v="SOBRE 750 GRAMOS"/>
    <n v="2"/>
    <s v="INSUMOS AGRICOLAS"/>
    <n v="16"/>
    <x v="18"/>
    <n v="0"/>
    <n v="0"/>
    <m/>
    <s v="ANTRACOL 70 WP"/>
    <n v="0"/>
    <n v="16"/>
    <n v="11"/>
    <n v="14"/>
    <x v="6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4"/>
    <m/>
    <s v="Nov 16 2023 11:42AM"/>
    <x v="104"/>
    <x v="100"/>
    <n v="45"/>
    <s v="LIBRA"/>
    <n v="1"/>
    <s v="PRODUCTOS AGROPECUARIOS"/>
    <n v="10"/>
    <x v="4"/>
    <n v="1"/>
    <n v="0.45"/>
    <s v="Cola de camaron"/>
    <m/>
    <n v="0"/>
    <n v="16"/>
    <n v="11"/>
    <n v="16"/>
    <x v="0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6"/>
    <m/>
    <s v="Nov 16 2023 11:42AM"/>
    <x v="149"/>
    <x v="145"/>
    <n v="47"/>
    <s v="LITRO"/>
    <n v="2"/>
    <s v="INSUMOS AGRICOLAS"/>
    <n v="17"/>
    <x v="13"/>
    <n v="0"/>
    <n v="0"/>
    <m/>
    <s v="HEDONAL 60 SL"/>
    <n v="0"/>
    <n v="16"/>
    <n v="11"/>
    <n v="14"/>
    <x v="6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3.5"/>
    <m/>
    <s v="Nov 16 2023 11:42AM"/>
    <x v="97"/>
    <x v="93"/>
    <n v="45"/>
    <s v="LIBRA"/>
    <n v="1"/>
    <s v="PRODUCTOS AGROPECUARIOS"/>
    <n v="10"/>
    <x v="4"/>
    <n v="1"/>
    <n v="0.45"/>
    <s v="Corvina"/>
    <m/>
    <n v="0"/>
    <n v="16"/>
    <n v="11"/>
    <n v="16"/>
    <x v="0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7"/>
    <m/>
    <s v="Nov 16 2023 11:42AM"/>
    <x v="162"/>
    <x v="157"/>
    <n v="14"/>
    <s v="BOLSA 700 GRAMOS"/>
    <n v="2"/>
    <s v="INSUMOS AGRICOLAS"/>
    <n v="17"/>
    <x v="13"/>
    <n v="0"/>
    <n v="0"/>
    <m/>
    <s v="GESAPRIM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30"/>
    <m/>
    <s v="Nov 16 2023 11:42AM"/>
    <x v="174"/>
    <x v="169"/>
    <n v="47"/>
    <s v="LITRO"/>
    <n v="2"/>
    <s v="INSUMOS AGRICOLAS"/>
    <n v="17"/>
    <x v="13"/>
    <n v="0"/>
    <n v="0"/>
    <m/>
    <s v="FUSILADE 12.5 EC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5"/>
    <m/>
    <s v="Nov 16 2023 11:42AM"/>
    <x v="150"/>
    <x v="146"/>
    <n v="47"/>
    <s v="LITRO"/>
    <n v="2"/>
    <s v="INSUMOS AGRICOLAS"/>
    <n v="17"/>
    <x v="13"/>
    <n v="0"/>
    <n v="0"/>
    <m/>
    <s v="GRAMOXONE 20 SL"/>
    <n v="0"/>
    <n v="16"/>
    <n v="11"/>
    <n v="14"/>
    <x v="6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2.5"/>
    <m/>
    <s v="Nov 16 2023 11:42AM"/>
    <x v="101"/>
    <x v="97"/>
    <n v="45"/>
    <s v="LIBRA"/>
    <n v="1"/>
    <s v="PRODUCTOS AGROPECUARIOS"/>
    <n v="10"/>
    <x v="4"/>
    <n v="1"/>
    <n v="0.45"/>
    <s v="Macarela"/>
    <m/>
    <n v="0"/>
    <n v="16"/>
    <n v="11"/>
    <n v="16"/>
    <x v="0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4.5"/>
    <m/>
    <s v="Nov 16 2023 11:42AM"/>
    <x v="105"/>
    <x v="101"/>
    <n v="45"/>
    <s v="LIBRA"/>
    <n v="1"/>
    <s v="PRODUCTOS AGROPECUARIOS"/>
    <n v="10"/>
    <x v="4"/>
    <n v="1"/>
    <n v="0.45"/>
    <s v="Pescado seco (macarela)"/>
    <m/>
    <n v="0"/>
    <n v="16"/>
    <n v="11"/>
    <n v="16"/>
    <x v="0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3"/>
    <m/>
    <s v="Nov 16 2023 11:42AM"/>
    <x v="102"/>
    <x v="98"/>
    <n v="45"/>
    <s v="LIBRA"/>
    <n v="1"/>
    <s v="PRODUCTOS AGROPECUARIOS"/>
    <n v="10"/>
    <x v="4"/>
    <n v="1"/>
    <n v="0.45"/>
    <s v="Róbalo mediano"/>
    <m/>
    <n v="0"/>
    <n v="16"/>
    <n v="11"/>
    <n v="16"/>
    <x v="0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25"/>
    <m/>
    <s v="Nov 16 2023 11:42AM"/>
    <x v="168"/>
    <x v="163"/>
    <n v="2"/>
    <s v="1/2  LITRO"/>
    <n v="2"/>
    <s v="INSUMOS AGRICOLAS"/>
    <n v="18"/>
    <x v="17"/>
    <n v="0"/>
    <n v="0"/>
    <m/>
    <s v="MONARCA 11.25 SE"/>
    <n v="0"/>
    <n v="16"/>
    <n v="11"/>
    <n v="14"/>
    <x v="6"/>
  </r>
  <r>
    <n v="376841"/>
    <n v="823"/>
    <n v="12"/>
    <s v=" SAN MIGUEL"/>
    <n v="17"/>
    <s v="SAN MIGUEL"/>
    <s v="ESTEBAN "/>
    <s v="RAMOS"/>
    <s v="ESTEBAN RAMOS"/>
    <m/>
    <m/>
    <m/>
    <n v="3"/>
    <s v="TERCERA SEMANA"/>
    <n v="11"/>
    <s v="NOVIEMBRE"/>
    <n v="3"/>
    <s v="ANA HERMYS OSORIO"/>
    <n v="2023"/>
    <n v="2023"/>
    <n v="60"/>
    <n v="1"/>
    <n v="2.5"/>
    <m/>
    <s v="Nov 16 2023 11:42AM"/>
    <x v="106"/>
    <x v="102"/>
    <n v="45"/>
    <s v="LIBRA"/>
    <n v="1"/>
    <s v="PRODUCTOS AGROPECUARIOS"/>
    <n v="10"/>
    <x v="4"/>
    <n v="1"/>
    <n v="0.45"/>
    <s v="Tilapia"/>
    <m/>
    <n v="0"/>
    <n v="16"/>
    <n v="11"/>
    <n v="16"/>
    <x v="0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10"/>
    <m/>
    <s v="Nov 16 2023 11:42AM"/>
    <x v="175"/>
    <x v="170"/>
    <n v="47"/>
    <s v="LITRO"/>
    <n v="2"/>
    <s v="INSUMOS AGRICOLAS"/>
    <n v="18"/>
    <x v="17"/>
    <n v="0"/>
    <n v="0"/>
    <m/>
    <s v="CIPERMETRINA 25 EC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3"/>
    <m/>
    <s v="Nov 16 2023 11:43AM"/>
    <x v="169"/>
    <x v="164"/>
    <n v="45"/>
    <s v="LIBRA"/>
    <n v="2"/>
    <s v="INSUMOS AGRICOLAS"/>
    <n v="18"/>
    <x v="17"/>
    <n v="0"/>
    <n v="0"/>
    <m/>
    <s v="CARACOLEX 5.95 RB"/>
    <n v="0"/>
    <n v="16"/>
    <n v="11"/>
    <n v="14"/>
    <x v="6"/>
  </r>
  <r>
    <n v="376736"/>
    <n v="744"/>
    <n v="10"/>
    <s v=" SAN VICENTE"/>
    <n v="10"/>
    <s v="SAN VICENTE"/>
    <s v="CARMEN"/>
    <s v="PANTOJA"/>
    <s v="CARMEN PANTOJA"/>
    <s v="CALLE QUIÑONEZ DE OSORIO Y NOVENA AVENIDA NORTE, #2 BARRIO EL CALVARIO"/>
    <s v="ISABEL"/>
    <s v="2393-6085"/>
    <n v="3"/>
    <s v="TERCERA SEMANA"/>
    <n v="11"/>
    <s v="NOVIEMBRE"/>
    <n v="2"/>
    <s v="CARLOS MORALES"/>
    <n v="2023"/>
    <n v="2023"/>
    <n v="351"/>
    <n v="1"/>
    <n v="1"/>
    <m/>
    <s v="Nov 16 2023 11:43AM"/>
    <x v="170"/>
    <x v="165"/>
    <n v="45"/>
    <s v="LIBRA"/>
    <n v="2"/>
    <s v="INSUMOS AGRICOLAS"/>
    <n v="18"/>
    <x v="17"/>
    <n v="0"/>
    <n v="0"/>
    <m/>
    <s v="FOLEY 2 DP"/>
    <n v="0"/>
    <n v="16"/>
    <n v="11"/>
    <n v="14"/>
    <x v="6"/>
  </r>
  <r>
    <n v="376842"/>
    <n v="824"/>
    <n v="12"/>
    <s v=" SAN MIGUEL"/>
    <n v="17"/>
    <s v="SAN MIGUEL"/>
    <s v="VICENTE"/>
    <s v="LUNA"/>
    <s v="VICENTE LUNA"/>
    <m/>
    <m/>
    <m/>
    <n v="3"/>
    <s v="TERCERA SEMANA"/>
    <n v="11"/>
    <s v="NOVIEMBRE"/>
    <n v="3"/>
    <s v="ANA HERMYS OSORIO"/>
    <n v="2023"/>
    <n v="2023"/>
    <n v="60"/>
    <n v="1"/>
    <n v="60"/>
    <m/>
    <s v="Nov 16 2023 11:43AM"/>
    <x v="76"/>
    <x v="72"/>
    <n v="31"/>
    <s v="CIENTO  100 UNIDADES                                                "/>
    <n v="1"/>
    <s v="PRODUCTOS AGROPECUARIOS"/>
    <n v="3"/>
    <x v="3"/>
    <n v="525"/>
    <n v="238.64"/>
    <s v="Coco Verde Grande"/>
    <m/>
    <n v="0"/>
    <n v="16"/>
    <n v="11"/>
    <n v="16"/>
    <x v="0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60"/>
    <n v="1"/>
    <n v="33"/>
    <m/>
    <s v="Nov 16 2023 11:44AM"/>
    <x v="143"/>
    <x v="139"/>
    <n v="51"/>
    <s v="QUINTAL"/>
    <n v="2"/>
    <s v="INSUMOS AGRICOLAS"/>
    <n v="11"/>
    <x v="11"/>
    <n v="0"/>
    <n v="0"/>
    <m/>
    <s v="FINAL ENGORDE 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60"/>
    <n v="1"/>
    <n v="34"/>
    <m/>
    <s v="Nov 16 2023 11:44AM"/>
    <x v="144"/>
    <x v="140"/>
    <n v="51"/>
    <s v="QUINTAL"/>
    <n v="2"/>
    <s v="INSUMOS AGRICOLAS"/>
    <n v="11"/>
    <x v="11"/>
    <n v="0"/>
    <n v="0"/>
    <m/>
    <s v="INICIO ENGORDE 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60"/>
    <n v="1"/>
    <n v="31"/>
    <m/>
    <s v="Nov 16 2023 11:44AM"/>
    <x v="153"/>
    <x v="149"/>
    <n v="51"/>
    <s v="QUINTAL"/>
    <n v="2"/>
    <s v="INSUMOS AGRICOLAS"/>
    <n v="12"/>
    <x v="14"/>
    <n v="0"/>
    <n v="0"/>
    <m/>
    <s v="ALIPONEDORAS 1 (PONEDORAS)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60"/>
    <n v="1"/>
    <n v="17"/>
    <m/>
    <s v="Nov 16 2023 11:44AM"/>
    <x v="163"/>
    <x v="158"/>
    <n v="51"/>
    <s v="QUINTAL"/>
    <n v="2"/>
    <s v="INSUMOS AGRICOLAS"/>
    <n v="13"/>
    <x v="15"/>
    <n v="0"/>
    <n v="0"/>
    <m/>
    <s v="ALILECHERO 14%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60"/>
    <n v="1"/>
    <n v="22"/>
    <m/>
    <s v="Nov 16 2023 11:44AM"/>
    <x v="154"/>
    <x v="150"/>
    <n v="51"/>
    <s v="QUINTAL"/>
    <n v="2"/>
    <s v="INSUMOS AGRICOLAS"/>
    <n v="13"/>
    <x v="15"/>
    <n v="0"/>
    <n v="0"/>
    <m/>
    <s v="ALILECHERO 15%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60"/>
    <n v="1"/>
    <n v="25.75"/>
    <m/>
    <s v="Nov 16 2023 11:44AM"/>
    <x v="155"/>
    <x v="151"/>
    <n v="51"/>
    <s v="QUINTAL"/>
    <n v="2"/>
    <s v="INSUMOS AGRICOLAS"/>
    <n v="13"/>
    <x v="15"/>
    <n v="0"/>
    <n v="0"/>
    <m/>
    <s v="HIPERLECHERO 22%"/>
    <n v="0"/>
    <n v="16"/>
    <n v="11"/>
    <n v="14"/>
    <x v="6"/>
  </r>
  <r>
    <n v="376846"/>
    <n v="828"/>
    <n v="12"/>
    <s v=" SAN MIGUEL"/>
    <n v="17"/>
    <s v="SAN MIGUEL"/>
    <s v="ORCI"/>
    <s v="MARTINEZ"/>
    <s v="ORCI MARTINEZ"/>
    <m/>
    <m/>
    <m/>
    <n v="3"/>
    <s v="TERCERA SEMANA"/>
    <n v="11"/>
    <s v="NOVIEMBRE"/>
    <n v="3"/>
    <s v="ANA HERMYS OSORIO"/>
    <n v="2023"/>
    <n v="2023"/>
    <n v="60"/>
    <n v="1"/>
    <n v="12"/>
    <m/>
    <s v="Nov 16 2023 11:44AM"/>
    <x v="36"/>
    <x v="36"/>
    <n v="30"/>
    <s v="CIENTO  100 UNIDADES       "/>
    <n v="1"/>
    <s v="PRODUCTOS AGROPECUARIOS"/>
    <n v="2"/>
    <x v="2"/>
    <n v="100"/>
    <n v="45.45"/>
    <s v="Elote Blanco Grande"/>
    <m/>
    <n v="0"/>
    <n v="16"/>
    <n v="11"/>
    <n v="16"/>
    <x v="0"/>
  </r>
  <r>
    <n v="376846"/>
    <n v="828"/>
    <n v="12"/>
    <s v=" SAN MIGUEL"/>
    <n v="17"/>
    <s v="SAN MIGUEL"/>
    <s v="ORCI"/>
    <s v="MARTINEZ"/>
    <s v="ORCI MARTINEZ"/>
    <m/>
    <m/>
    <m/>
    <n v="3"/>
    <s v="TERCERA SEMANA"/>
    <n v="11"/>
    <s v="NOVIEMBRE"/>
    <n v="3"/>
    <s v="ANA HERMYS OSORIO"/>
    <n v="2023"/>
    <n v="2023"/>
    <n v="60"/>
    <n v="1"/>
    <n v="35"/>
    <m/>
    <s v="Nov 16 2023 11:44AM"/>
    <x v="38"/>
    <x v="36"/>
    <n v="55"/>
    <s v="RED  300-350 UNIDADES           "/>
    <n v="1"/>
    <s v="PRODUCTOS AGROPECUARIOS"/>
    <n v="2"/>
    <x v="2"/>
    <n v="300"/>
    <n v="136.36000000000001"/>
    <s v="Elote Blanco Grande"/>
    <m/>
    <n v="0"/>
    <n v="16"/>
    <n v="11"/>
    <n v="16"/>
    <x v="0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60"/>
    <n v="1"/>
    <n v="34.799999999999997"/>
    <m/>
    <s v="Nov 16 2023 11:45AM"/>
    <x v="156"/>
    <x v="147"/>
    <n v="51"/>
    <s v="QUINTAL"/>
    <n v="2"/>
    <s v="INSUMOS AGRICOLAS"/>
    <n v="14"/>
    <x v="16"/>
    <n v="0"/>
    <n v="0"/>
    <m/>
    <s v="VITA CERDO 2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11"/>
    <m/>
    <s v="Nov 16 2023 11:45AM"/>
    <x v="145"/>
    <x v="141"/>
    <n v="47"/>
    <s v="LITRO"/>
    <n v="2"/>
    <s v="INSUMOS AGRICOLAS"/>
    <n v="15"/>
    <x v="12"/>
    <n v="0"/>
    <n v="0"/>
    <m/>
    <s v="BAYFOLAN FORTE"/>
    <n v="0"/>
    <n v="16"/>
    <n v="11"/>
    <n v="14"/>
    <x v="6"/>
  </r>
  <r>
    <n v="3768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3"/>
    <n v="2023"/>
    <n v="60"/>
    <n v="1"/>
    <n v="3"/>
    <m/>
    <s v="Nov 16 2023 11:46AM"/>
    <x v="115"/>
    <x v="111"/>
    <n v="16"/>
    <s v="BOTELLA"/>
    <n v="1"/>
    <s v="PRODUCTOS AGROPECUARIOS"/>
    <n v="9"/>
    <x v="7"/>
    <n v="1.6"/>
    <n v="0.73"/>
    <s v="Crema"/>
    <m/>
    <n v="0"/>
    <n v="16"/>
    <n v="11"/>
    <n v="16"/>
    <x v="0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37"/>
    <m/>
    <s v="Nov 16 2023 11:46AM"/>
    <x v="146"/>
    <x v="142"/>
    <n v="77"/>
    <s v="SACO DE 100 LB"/>
    <n v="2"/>
    <s v="INSUMOS AGRICOLAS"/>
    <n v="15"/>
    <x v="12"/>
    <n v="0"/>
    <n v="0"/>
    <m/>
    <s v="FÓRMULA 15-15-15 100 LBS"/>
    <n v="0"/>
    <n v="16"/>
    <n v="11"/>
    <n v="14"/>
    <x v="6"/>
  </r>
  <r>
    <n v="3768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3"/>
    <n v="2023"/>
    <n v="60"/>
    <n v="1"/>
    <n v="2.9"/>
    <m/>
    <s v="Nov 16 2023 11:46AM"/>
    <x v="116"/>
    <x v="112"/>
    <n v="45"/>
    <s v="LIBRA"/>
    <n v="1"/>
    <s v="PRODUCTOS AGROPECUARIOS"/>
    <n v="9"/>
    <x v="7"/>
    <n v="1"/>
    <n v="0.45"/>
    <s v="Quesillo"/>
    <m/>
    <n v="0"/>
    <n v="16"/>
    <n v="11"/>
    <n v="16"/>
    <x v="0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29"/>
    <m/>
    <s v="Nov 16 2023 11:46AM"/>
    <x v="160"/>
    <x v="155"/>
    <n v="77"/>
    <s v="SACO DE 100 LB"/>
    <n v="2"/>
    <s v="INSUMOS AGRICOLAS"/>
    <n v="15"/>
    <x v="12"/>
    <n v="0"/>
    <n v="0"/>
    <m/>
    <s v="FÓRMULA 16-20-0 100 LBS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27"/>
    <m/>
    <s v="Nov 16 2023 11:46AM"/>
    <x v="147"/>
    <x v="143"/>
    <n v="47"/>
    <s v="LITRO"/>
    <n v="2"/>
    <s v="INSUMOS AGRICOLAS"/>
    <n v="15"/>
    <x v="12"/>
    <n v="0"/>
    <n v="0"/>
    <m/>
    <s v="METALOZATO MULTIMINERAL"/>
    <n v="0"/>
    <n v="16"/>
    <n v="11"/>
    <n v="14"/>
    <x v="6"/>
  </r>
  <r>
    <n v="3768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3"/>
    <n v="2023"/>
    <n v="60"/>
    <n v="1"/>
    <n v="4.5"/>
    <m/>
    <s v="Nov 16 2023 11:46AM"/>
    <x v="117"/>
    <x v="113"/>
    <n v="45"/>
    <s v="LIBRA"/>
    <n v="1"/>
    <s v="PRODUCTOS AGROPECUARIOS"/>
    <n v="9"/>
    <x v="7"/>
    <n v="1"/>
    <n v="0.45"/>
    <s v="Queso Duro Blando"/>
    <m/>
    <n v="0"/>
    <n v="16"/>
    <n v="11"/>
    <n v="16"/>
    <x v="0"/>
  </r>
  <r>
    <n v="3768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3"/>
    <n v="2023"/>
    <n v="60"/>
    <n v="1"/>
    <n v="5.5"/>
    <m/>
    <s v="Nov 16 2023 11:46AM"/>
    <x v="118"/>
    <x v="114"/>
    <n v="45"/>
    <s v="LIBRA"/>
    <n v="1"/>
    <s v="PRODUCTOS AGROPECUARIOS"/>
    <n v="9"/>
    <x v="7"/>
    <n v="1"/>
    <n v="0.45"/>
    <s v="Queso Duro Viejo"/>
    <m/>
    <n v="0"/>
    <n v="16"/>
    <n v="11"/>
    <n v="16"/>
    <x v="0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16.5"/>
    <m/>
    <s v="Nov 16 2023 11:46AM"/>
    <x v="148"/>
    <x v="144"/>
    <n v="77"/>
    <s v="SACO DE 100 LB"/>
    <n v="2"/>
    <s v="INSUMOS AGRICOLAS"/>
    <n v="15"/>
    <x v="12"/>
    <n v="0"/>
    <n v="0"/>
    <m/>
    <s v="SULFATO DE AMONIO 21%N 100 LBS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35"/>
    <m/>
    <s v="Nov 16 2023 11:46AM"/>
    <x v="176"/>
    <x v="171"/>
    <n v="80"/>
    <s v="SACO DE 220 LB"/>
    <n v="2"/>
    <s v="INSUMOS AGRICOLAS"/>
    <n v="15"/>
    <x v="12"/>
    <n v="0"/>
    <n v="0"/>
    <m/>
    <s v="SULFATO DE AMONIO 21%N 220 LBS"/>
    <n v="0"/>
    <n v="16"/>
    <n v="11"/>
    <n v="14"/>
    <x v="6"/>
  </r>
  <r>
    <n v="3768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3"/>
    <n v="2023"/>
    <n v="60"/>
    <n v="1"/>
    <n v="1.25"/>
    <m/>
    <s v="Nov 16 2023 11:46AM"/>
    <x v="110"/>
    <x v="106"/>
    <n v="45"/>
    <s v="LIBRA"/>
    <n v="1"/>
    <s v="PRODUCTOS AGROPECUARIOS"/>
    <n v="7"/>
    <x v="5"/>
    <n v="1"/>
    <n v="0.45"/>
    <s v="Pollo, Muslos"/>
    <m/>
    <n v="0"/>
    <n v="16"/>
    <n v="11"/>
    <n v="16"/>
    <x v="0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46"/>
    <m/>
    <s v="Nov 16 2023 11:46AM"/>
    <x v="177"/>
    <x v="172"/>
    <n v="67"/>
    <s v="SACO 150  LB"/>
    <n v="2"/>
    <s v="INSUMOS AGRICOLAS"/>
    <n v="15"/>
    <x v="12"/>
    <n v="0"/>
    <n v="0"/>
    <m/>
    <s v="UREA 46%N 150 LBS"/>
    <n v="0"/>
    <n v="16"/>
    <n v="11"/>
    <n v="14"/>
    <x v="6"/>
  </r>
  <r>
    <n v="3768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3"/>
    <n v="2023"/>
    <n v="60"/>
    <n v="1"/>
    <n v="2"/>
    <m/>
    <s v="Nov 16 2023 11:46AM"/>
    <x v="111"/>
    <x v="107"/>
    <n v="45"/>
    <s v="LIBRA"/>
    <n v="1"/>
    <s v="PRODUCTOS AGROPECUARIOS"/>
    <n v="7"/>
    <x v="5"/>
    <n v="1"/>
    <n v="0.45"/>
    <s v="Pollo, Pechuga"/>
    <m/>
    <n v="0"/>
    <n v="16"/>
    <n v="11"/>
    <n v="16"/>
    <x v="0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8"/>
    <m/>
    <s v="Nov 16 2023 11:47AM"/>
    <x v="178"/>
    <x v="173"/>
    <n v="15"/>
    <s v="BOLSA DE 400 GR"/>
    <n v="2"/>
    <s v="INSUMOS AGRICOLAS"/>
    <n v="16"/>
    <x v="18"/>
    <n v="0"/>
    <n v="0"/>
    <m/>
    <s v="MANCOZEB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15"/>
    <m/>
    <s v="Nov 16 2023 11:47AM"/>
    <x v="173"/>
    <x v="168"/>
    <n v="84"/>
    <s v="SOBRE 750 GRAMOS"/>
    <n v="2"/>
    <s v="INSUMOS AGRICOLAS"/>
    <n v="16"/>
    <x v="18"/>
    <n v="0"/>
    <n v="0"/>
    <m/>
    <s v="ANTRACOL 70 WP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5.5"/>
    <m/>
    <s v="Nov 16 2023 11:47AM"/>
    <x v="149"/>
    <x v="145"/>
    <n v="47"/>
    <s v="LITRO"/>
    <n v="2"/>
    <s v="INSUMOS AGRICOLAS"/>
    <n v="17"/>
    <x v="13"/>
    <n v="0"/>
    <n v="0"/>
    <m/>
    <s v="HEDONAL 60 SL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7"/>
    <m/>
    <s v="Nov 16 2023 11:47AM"/>
    <x v="162"/>
    <x v="157"/>
    <n v="14"/>
    <s v="BOLSA 700 GRAMOS"/>
    <n v="2"/>
    <s v="INSUMOS AGRICOLAS"/>
    <n v="17"/>
    <x v="13"/>
    <n v="0"/>
    <n v="0"/>
    <m/>
    <s v="GESAPRIM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5"/>
    <m/>
    <s v="Nov 16 2023 11:47AM"/>
    <x v="150"/>
    <x v="146"/>
    <n v="47"/>
    <s v="LITRO"/>
    <n v="2"/>
    <s v="INSUMOS AGRICOLAS"/>
    <n v="17"/>
    <x v="13"/>
    <n v="0"/>
    <n v="0"/>
    <m/>
    <s v="GRAMOXONE 20 SL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25.5"/>
    <m/>
    <s v="Nov 16 2023 11:47AM"/>
    <x v="168"/>
    <x v="163"/>
    <n v="2"/>
    <s v="1/2  LITRO"/>
    <n v="2"/>
    <s v="INSUMOS AGRICOLAS"/>
    <n v="18"/>
    <x v="17"/>
    <n v="0"/>
    <n v="0"/>
    <m/>
    <s v="MONARCA 11.25 SE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11"/>
    <m/>
    <s v="Nov 16 2023 11:47AM"/>
    <x v="175"/>
    <x v="170"/>
    <n v="47"/>
    <s v="LITRO"/>
    <n v="2"/>
    <s v="INSUMOS AGRICOLAS"/>
    <n v="18"/>
    <x v="17"/>
    <n v="0"/>
    <n v="0"/>
    <m/>
    <s v="CIPERMETRINA 25 EC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3.5"/>
    <m/>
    <s v="Nov 16 2023 11:47AM"/>
    <x v="169"/>
    <x v="164"/>
    <n v="45"/>
    <s v="LIBRA"/>
    <n v="2"/>
    <s v="INSUMOS AGRICOLAS"/>
    <n v="18"/>
    <x v="17"/>
    <n v="0"/>
    <n v="0"/>
    <m/>
    <s v="CARACOLEX 5.95 RB"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351"/>
    <n v="1"/>
    <n v="1"/>
    <m/>
    <s v="Nov 16 2023 11:47AM"/>
    <x v="170"/>
    <x v="165"/>
    <n v="45"/>
    <s v="LIBRA"/>
    <n v="2"/>
    <s v="INSUMOS AGRICOLAS"/>
    <n v="18"/>
    <x v="17"/>
    <n v="0"/>
    <n v="0"/>
    <m/>
    <s v="FOLEY 2 DP"/>
    <n v="0"/>
    <n v="16"/>
    <n v="11"/>
    <n v="14"/>
    <x v="6"/>
  </r>
  <r>
    <n v="376807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3"/>
    <s v="TERCERA SEMANA"/>
    <n v="11"/>
    <s v="NOVIEMBRE"/>
    <n v="3"/>
    <s v="ANA HERMYS OSORIO"/>
    <n v="2023"/>
    <n v="2023"/>
    <n v="60"/>
    <n v="1"/>
    <n v="5.75"/>
    <m/>
    <s v="Nov 16 2023 11:47AM"/>
    <x v="112"/>
    <x v="108"/>
    <n v="29"/>
    <s v="CARTON 30 UNIDADES"/>
    <n v="1"/>
    <s v="PRODUCTOS AGROPECUARIOS"/>
    <n v="8"/>
    <x v="6"/>
    <n v="3.75"/>
    <n v="1.7"/>
    <s v="Huevo Grande Cartón"/>
    <m/>
    <n v="0"/>
    <n v="16"/>
    <n v="11"/>
    <n v="16"/>
    <x v="0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60"/>
    <n v="1"/>
    <n v="6"/>
    <m/>
    <s v="Nov 16 2023 11:47AM"/>
    <x v="179"/>
    <x v="174"/>
    <n v="85"/>
    <s v="UNIDAD"/>
    <n v="3"/>
    <s v="MAQUINARIA Y EQUIPO"/>
    <n v="21"/>
    <x v="10"/>
    <n v="0"/>
    <n v="0"/>
    <m/>
    <m/>
    <n v="0"/>
    <n v="16"/>
    <n v="11"/>
    <n v="14"/>
    <x v="6"/>
  </r>
  <r>
    <n v="376737"/>
    <n v="745"/>
    <n v="10"/>
    <s v=" SAN VICENTE"/>
    <n v="10"/>
    <s v="SAN VICENTE"/>
    <s v="ANA BEATRIZ"/>
    <s v="CHAVEZ"/>
    <s v="ANA BEATRIZ CHAVEZ"/>
    <s v="QUINTA AVENIDA NORTE &quot;7 BARRIO EL CALVARIO"/>
    <s v="CAYETANO PORTILLO"/>
    <s v="2393-0783"/>
    <n v="3"/>
    <s v="TERCERA SEMANA"/>
    <n v="11"/>
    <s v="NOVIEMBRE"/>
    <n v="2"/>
    <s v="CARLOS MORALES"/>
    <n v="2023"/>
    <n v="2023"/>
    <n v="60"/>
    <n v="1"/>
    <n v="7"/>
    <m/>
    <s v="Nov 16 2023 11:48AM"/>
    <x v="171"/>
    <x v="166"/>
    <n v="85"/>
    <s v="UNIDAD"/>
    <n v="3"/>
    <s v="MAQUINARIA Y EQUIPO"/>
    <n v="21"/>
    <x v="10"/>
    <n v="0"/>
    <n v="0"/>
    <m/>
    <m/>
    <n v="0"/>
    <n v="16"/>
    <n v="11"/>
    <n v="14"/>
    <x v="6"/>
  </r>
  <r>
    <n v="376843"/>
    <n v="825"/>
    <n v="12"/>
    <s v=" SAN MIGUEL"/>
    <n v="17"/>
    <s v="SAN MIGUEL"/>
    <s v="YANIRA"/>
    <s v="RIVERA"/>
    <s v="YANIRA RIVERA"/>
    <m/>
    <m/>
    <m/>
    <n v="3"/>
    <s v="TERCERA SEMANA"/>
    <n v="11"/>
    <s v="NOVIEMBRE"/>
    <n v="3"/>
    <s v="ANA HERMYS OSORIO"/>
    <n v="2023"/>
    <n v="2023"/>
    <n v="95"/>
    <n v="1"/>
    <n v="7"/>
    <m/>
    <s v="Nov 16 2023 11:48AM"/>
    <x v="79"/>
    <x v="75"/>
    <n v="31"/>
    <s v="CIENTO  100 UNIDADES                                                "/>
    <n v="1"/>
    <s v="PRODUCTOS AGROPECUARIOS"/>
    <n v="3"/>
    <x v="3"/>
    <n v="42.21"/>
    <n v="19.190000000000001"/>
    <s v="Naranja Piña Mediana"/>
    <m/>
    <n v="0"/>
    <n v="16"/>
    <n v="11"/>
    <n v="16"/>
    <x v="0"/>
  </r>
  <r>
    <n v="376843"/>
    <n v="825"/>
    <n v="12"/>
    <s v=" SAN MIGUEL"/>
    <n v="17"/>
    <s v="SAN MIGUEL"/>
    <s v="YANIRA"/>
    <s v="RIVERA"/>
    <s v="YANIRA RIVERA"/>
    <m/>
    <m/>
    <m/>
    <n v="3"/>
    <s v="TERCERA SEMANA"/>
    <n v="11"/>
    <s v="NOVIEMBRE"/>
    <n v="3"/>
    <s v="ANA HERMYS OSORIO"/>
    <n v="2023"/>
    <n v="2023"/>
    <n v="95"/>
    <n v="1"/>
    <n v="13"/>
    <m/>
    <s v="Nov 16 2023 11:48AM"/>
    <x v="81"/>
    <x v="77"/>
    <n v="31"/>
    <s v="CIENTO  100 UNIDADES                                                "/>
    <n v="1"/>
    <s v="PRODUCTOS AGROPECUARIOS"/>
    <n v="3"/>
    <x v="3"/>
    <n v="66.48"/>
    <n v="30.22"/>
    <s v="Naranja Valencia Grande"/>
    <m/>
    <n v="0"/>
    <n v="16"/>
    <n v="11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AA125C0-3840-4896-9524-67412CE17515}" name="Tabla dinámica1" cacheId="0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13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80">
        <item x="0"/>
        <item x="134"/>
        <item x="1"/>
        <item x="11"/>
        <item x="4"/>
        <item x="64"/>
        <item x="10"/>
        <item x="2"/>
        <item x="3"/>
        <item x="17"/>
        <item x="18"/>
        <item x="20"/>
        <item x="22"/>
        <item x="50"/>
        <item x="51"/>
        <item x="32"/>
        <item x="48"/>
        <item x="16"/>
        <item x="34"/>
        <item x="26"/>
        <item x="27"/>
        <item x="36"/>
        <item x="38"/>
        <item x="41"/>
        <item x="28"/>
        <item x="29"/>
        <item x="43"/>
        <item x="53"/>
        <item x="44"/>
        <item x="45"/>
        <item x="46"/>
        <item x="47"/>
        <item x="35"/>
        <item x="60"/>
        <item x="37"/>
        <item x="57"/>
        <item x="58"/>
        <item x="21"/>
        <item x="23"/>
        <item x="49"/>
        <item x="39"/>
        <item x="40"/>
        <item x="86"/>
        <item x="87"/>
        <item x="65"/>
        <item x="66"/>
        <item x="74"/>
        <item x="75"/>
        <item x="67"/>
        <item x="69"/>
        <item x="79"/>
        <item x="81"/>
        <item x="83"/>
        <item x="70"/>
        <item x="71"/>
        <item x="91"/>
        <item x="92"/>
        <item x="93"/>
        <item x="89"/>
        <item x="90"/>
        <item x="72"/>
        <item x="61"/>
        <item x="5"/>
        <item x="6"/>
        <item x="7"/>
        <item x="8"/>
        <item x="107"/>
        <item x="12"/>
        <item x="13"/>
        <item x="14"/>
        <item x="108"/>
        <item x="9"/>
        <item x="62"/>
        <item x="63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09"/>
        <item x="110"/>
        <item x="111"/>
        <item x="112"/>
        <item x="113"/>
        <item x="120"/>
        <item x="114"/>
        <item x="115"/>
        <item x="116"/>
        <item x="117"/>
        <item x="118"/>
        <item x="119"/>
        <item x="95"/>
        <item x="96"/>
        <item x="136"/>
        <item x="103"/>
        <item x="133"/>
        <item x="104"/>
        <item x="97"/>
        <item x="99"/>
        <item x="100"/>
        <item x="101"/>
        <item x="105"/>
        <item x="102"/>
        <item x="106"/>
        <item x="15"/>
        <item x="88"/>
        <item x="59"/>
        <item x="56"/>
        <item x="76"/>
        <item x="55"/>
        <item x="30"/>
        <item x="42"/>
        <item x="84"/>
        <item x="98"/>
        <item x="78"/>
        <item x="82"/>
        <item x="94"/>
        <item x="143"/>
        <item x="144"/>
        <item x="157"/>
        <item x="159"/>
        <item x="54"/>
        <item x="33"/>
        <item x="31"/>
        <item x="19"/>
        <item x="24"/>
        <item x="25"/>
        <item x="73"/>
        <item x="52"/>
        <item x="77"/>
        <item x="163"/>
        <item x="153"/>
        <item x="154"/>
        <item x="155"/>
        <item x="145"/>
        <item x="160"/>
        <item x="147"/>
        <item x="148"/>
        <item x="161"/>
        <item x="149"/>
        <item x="162"/>
        <item x="150"/>
        <item x="146"/>
        <item x="164"/>
        <item x="168"/>
        <item x="169"/>
        <item x="170"/>
        <item x="80"/>
        <item x="68"/>
        <item x="85"/>
        <item x="175"/>
        <item x="151"/>
        <item x="178"/>
        <item x="152"/>
        <item x="179"/>
        <item x="171"/>
        <item x="138"/>
        <item x="142"/>
        <item x="172"/>
        <item x="156"/>
        <item x="173"/>
        <item x="135"/>
        <item x="174"/>
        <item x="166"/>
        <item x="167"/>
        <item x="176"/>
        <item x="177"/>
        <item x="137"/>
        <item x="139"/>
        <item x="140"/>
        <item x="141"/>
        <item x="158"/>
        <item x="16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5">
        <item x="58"/>
        <item x="82"/>
        <item x="83"/>
        <item x="17"/>
        <item x="18"/>
        <item x="5"/>
        <item x="20"/>
        <item x="0"/>
        <item x="130"/>
        <item x="6"/>
        <item x="91"/>
        <item x="62"/>
        <item x="92"/>
        <item x="22"/>
        <item x="7"/>
        <item x="8"/>
        <item x="132"/>
        <item x="99"/>
        <item x="129"/>
        <item x="105"/>
        <item x="49"/>
        <item x="50"/>
        <item x="32"/>
        <item x="125"/>
        <item x="47"/>
        <item x="16"/>
        <item x="34"/>
        <item x="100"/>
        <item x="26"/>
        <item x="93"/>
        <item x="126"/>
        <item x="111"/>
        <item x="27"/>
        <item x="36"/>
        <item x="1"/>
        <item x="11"/>
        <item x="4"/>
        <item x="61"/>
        <item x="10"/>
        <item x="70"/>
        <item x="71"/>
        <item x="40"/>
        <item x="28"/>
        <item x="103"/>
        <item x="12"/>
        <item x="13"/>
        <item x="108"/>
        <item x="109"/>
        <item x="116"/>
        <item x="110"/>
        <item x="29"/>
        <item x="63"/>
        <item x="65"/>
        <item x="117"/>
        <item x="127"/>
        <item x="118"/>
        <item x="95"/>
        <item x="96"/>
        <item x="42"/>
        <item x="97"/>
        <item x="101"/>
        <item x="2"/>
        <item x="14"/>
        <item x="106"/>
        <item x="75"/>
        <item x="77"/>
        <item x="79"/>
        <item x="104"/>
        <item x="52"/>
        <item x="66"/>
        <item x="67"/>
        <item x="107"/>
        <item x="43"/>
        <item x="44"/>
        <item x="87"/>
        <item x="88"/>
        <item x="89"/>
        <item x="45"/>
        <item x="46"/>
        <item x="85"/>
        <item x="86"/>
        <item x="119"/>
        <item x="120"/>
        <item x="128"/>
        <item x="121"/>
        <item x="122"/>
        <item x="112"/>
        <item x="113"/>
        <item x="114"/>
        <item x="115"/>
        <item x="35"/>
        <item x="37"/>
        <item x="98"/>
        <item x="9"/>
        <item x="123"/>
        <item x="56"/>
        <item x="57"/>
        <item x="124"/>
        <item x="3"/>
        <item x="59"/>
        <item x="68"/>
        <item x="102"/>
        <item x="21"/>
        <item x="23"/>
        <item x="60"/>
        <item x="48"/>
        <item x="38"/>
        <item x="39"/>
        <item x="15"/>
        <item x="84"/>
        <item x="55"/>
        <item x="72"/>
        <item x="54"/>
        <item x="30"/>
        <item x="41"/>
        <item x="80"/>
        <item x="94"/>
        <item x="74"/>
        <item x="78"/>
        <item x="90"/>
        <item x="139"/>
        <item x="140"/>
        <item x="147"/>
        <item x="152"/>
        <item x="154"/>
        <item x="53"/>
        <item x="33"/>
        <item x="31"/>
        <item x="19"/>
        <item x="24"/>
        <item x="25"/>
        <item x="69"/>
        <item x="51"/>
        <item x="73"/>
        <item x="158"/>
        <item x="149"/>
        <item x="150"/>
        <item x="151"/>
        <item x="141"/>
        <item x="155"/>
        <item x="143"/>
        <item x="144"/>
        <item x="156"/>
        <item x="145"/>
        <item x="157"/>
        <item x="146"/>
        <item x="142"/>
        <item x="159"/>
        <item x="163"/>
        <item x="164"/>
        <item x="165"/>
        <item x="76"/>
        <item x="64"/>
        <item x="81"/>
        <item x="170"/>
        <item x="173"/>
        <item x="148"/>
        <item x="174"/>
        <item x="166"/>
        <item x="134"/>
        <item x="138"/>
        <item x="167"/>
        <item x="168"/>
        <item x="131"/>
        <item x="169"/>
        <item x="161"/>
        <item x="162"/>
        <item x="171"/>
        <item x="172"/>
        <item x="133"/>
        <item x="135"/>
        <item x="136"/>
        <item x="137"/>
        <item x="153"/>
        <item x="16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1"/>
        <item x="8"/>
        <item x="5"/>
        <item x="9"/>
        <item x="3"/>
        <item x="0"/>
        <item x="2"/>
        <item x="7"/>
        <item x="6"/>
        <item x="4"/>
        <item h="1" x="11"/>
        <item h="1" x="14"/>
        <item h="1" x="15"/>
        <item h="1" x="16"/>
        <item h="1" x="12"/>
        <item h="1" x="13"/>
        <item h="1" x="17"/>
        <item h="1" x="18"/>
        <item h="1"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2"/>
        <item x="3"/>
        <item x="1"/>
        <item x="4"/>
        <item x="0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08">
    <i>
      <x/>
      <x/>
      <x v="7"/>
    </i>
    <i r="1">
      <x v="1"/>
      <x v="7"/>
    </i>
    <i r="1">
      <x v="3"/>
      <x v="7"/>
    </i>
    <i r="1">
      <x v="4"/>
      <x v="7"/>
    </i>
    <i r="1">
      <x v="5"/>
      <x v="7"/>
    </i>
    <i r="1">
      <x v="6"/>
      <x v="7"/>
    </i>
    <i>
      <x v="1"/>
      <x v="5"/>
      <x v="8"/>
    </i>
    <i r="1">
      <x v="6"/>
      <x v="8"/>
    </i>
    <i>
      <x v="2"/>
      <x/>
      <x v="34"/>
    </i>
    <i r="1">
      <x v="1"/>
      <x v="34"/>
    </i>
    <i r="1">
      <x v="3"/>
      <x v="34"/>
    </i>
    <i r="1">
      <x v="4"/>
      <x v="34"/>
    </i>
    <i r="1">
      <x v="5"/>
      <x v="34"/>
    </i>
    <i r="1">
      <x v="6"/>
      <x v="34"/>
    </i>
    <i>
      <x v="3"/>
      <x/>
      <x v="35"/>
    </i>
    <i r="1">
      <x v="1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4"/>
      <x/>
      <x v="36"/>
    </i>
    <i r="1">
      <x v="1"/>
      <x v="36"/>
    </i>
    <i r="1">
      <x v="3"/>
      <x v="36"/>
    </i>
    <i r="1">
      <x v="4"/>
      <x v="36"/>
    </i>
    <i r="1">
      <x v="5"/>
      <x v="36"/>
    </i>
    <i>
      <x v="5"/>
      <x/>
      <x v="37"/>
    </i>
    <i r="1">
      <x v="1"/>
      <x v="37"/>
    </i>
    <i r="1">
      <x v="3"/>
      <x v="37"/>
    </i>
    <i r="1">
      <x v="5"/>
      <x v="37"/>
    </i>
    <i r="1">
      <x v="6"/>
      <x v="37"/>
    </i>
    <i>
      <x v="6"/>
      <x v="4"/>
      <x v="38"/>
    </i>
    <i r="1">
      <x v="5"/>
      <x v="38"/>
    </i>
    <i r="1">
      <x v="6"/>
      <x v="38"/>
    </i>
    <i>
      <x v="7"/>
      <x/>
      <x v="61"/>
    </i>
    <i r="1"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8"/>
      <x/>
      <x v="98"/>
    </i>
    <i r="1"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4"/>
      <x v="4"/>
    </i>
    <i>
      <x v="11"/>
      <x v="2"/>
      <x v="6"/>
    </i>
    <i r="1">
      <x v="4"/>
      <x v="6"/>
    </i>
    <i r="1">
      <x v="5"/>
      <x v="6"/>
    </i>
    <i r="1">
      <x v="6"/>
      <x v="6"/>
    </i>
    <i>
      <x v="12"/>
      <x v="2"/>
      <x v="13"/>
    </i>
    <i r="1">
      <x v="4"/>
      <x v="13"/>
    </i>
    <i r="1">
      <x v="6"/>
      <x v="13"/>
    </i>
    <i>
      <x v="13"/>
      <x v="1"/>
      <x v="20"/>
    </i>
    <i r="1">
      <x v="2"/>
      <x v="20"/>
    </i>
    <i r="1">
      <x v="3"/>
      <x v="20"/>
    </i>
    <i r="1">
      <x v="4"/>
      <x v="20"/>
    </i>
    <i r="1">
      <x v="5"/>
      <x v="20"/>
    </i>
    <i r="1">
      <x v="6"/>
      <x v="20"/>
    </i>
    <i>
      <x v="14"/>
      <x v="2"/>
      <x v="21"/>
    </i>
    <i>
      <x v="15"/>
      <x v="1"/>
      <x v="22"/>
    </i>
    <i r="1">
      <x v="2"/>
      <x v="22"/>
    </i>
    <i r="1">
      <x v="3"/>
      <x v="22"/>
    </i>
    <i r="1">
      <x v="4"/>
      <x v="22"/>
    </i>
    <i r="1">
      <x v="5"/>
      <x v="22"/>
    </i>
    <i r="1">
      <x v="6"/>
      <x v="22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1"/>
      <x v="26"/>
    </i>
    <i r="1">
      <x v="2"/>
      <x v="26"/>
    </i>
    <i r="1">
      <x v="3"/>
      <x v="26"/>
    </i>
    <i r="1">
      <x v="4"/>
      <x v="26"/>
    </i>
    <i r="1">
      <x v="5"/>
      <x v="26"/>
    </i>
    <i r="1">
      <x v="6"/>
      <x v="26"/>
    </i>
    <i>
      <x v="19"/>
      <x v="2"/>
      <x v="28"/>
    </i>
    <i r="1">
      <x v="4"/>
      <x v="28"/>
    </i>
    <i r="1">
      <x v="5"/>
      <x v="28"/>
    </i>
    <i r="1">
      <x v="6"/>
      <x v="28"/>
    </i>
    <i>
      <x v="20"/>
      <x v="2"/>
      <x v="32"/>
    </i>
    <i r="1">
      <x v="4"/>
      <x v="32"/>
    </i>
    <i r="1">
      <x v="5"/>
      <x v="32"/>
    </i>
    <i>
      <x v="21"/>
      <x v="2"/>
      <x v="33"/>
    </i>
    <i r="1">
      <x v="4"/>
      <x v="33"/>
    </i>
    <i r="1">
      <x v="5"/>
      <x v="33"/>
    </i>
    <i r="1">
      <x v="6"/>
      <x v="33"/>
    </i>
    <i>
      <x v="22"/>
      <x v="2"/>
      <x v="33"/>
    </i>
    <i r="1">
      <x v="4"/>
      <x v="33"/>
    </i>
    <i>
      <x v="23"/>
      <x v="2"/>
      <x v="41"/>
    </i>
    <i r="1">
      <x v="4"/>
      <x v="41"/>
    </i>
    <i r="1">
      <x v="5"/>
      <x v="41"/>
    </i>
    <i r="1">
      <x v="6"/>
      <x v="41"/>
    </i>
    <i>
      <x v="24"/>
      <x v="2"/>
      <x v="42"/>
    </i>
    <i r="1">
      <x v="4"/>
      <x v="42"/>
    </i>
    <i r="1">
      <x v="5"/>
      <x v="42"/>
    </i>
    <i>
      <x v="25"/>
      <x v="2"/>
      <x v="50"/>
    </i>
    <i r="1">
      <x v="4"/>
      <x v="50"/>
    </i>
    <i r="1">
      <x v="5"/>
      <x v="50"/>
    </i>
    <i r="1">
      <x v="6"/>
      <x v="50"/>
    </i>
    <i>
      <x v="26"/>
      <x v="2"/>
      <x v="58"/>
    </i>
    <i>
      <x v="2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 r="1">
      <x v="6"/>
      <x v="68"/>
    </i>
    <i>
      <x v="28"/>
      <x v="2"/>
      <x v="72"/>
    </i>
    <i r="1">
      <x v="4"/>
      <x v="72"/>
    </i>
    <i r="1">
      <x v="5"/>
      <x v="72"/>
    </i>
    <i r="1">
      <x v="6"/>
      <x v="72"/>
    </i>
    <i>
      <x v="29"/>
      <x v="2"/>
      <x v="73"/>
    </i>
    <i r="1">
      <x v="4"/>
      <x v="73"/>
    </i>
    <i r="1">
      <x v="6"/>
      <x v="73"/>
    </i>
    <i>
      <x v="30"/>
      <x v="2"/>
      <x v="77"/>
    </i>
    <i r="1">
      <x v="5"/>
      <x v="77"/>
    </i>
    <i>
      <x v="31"/>
      <x v="2"/>
      <x v="78"/>
    </i>
    <i r="1">
      <x v="4"/>
      <x v="78"/>
    </i>
    <i r="1">
      <x v="6"/>
      <x v="78"/>
    </i>
    <i>
      <x v="32"/>
      <x v="2"/>
      <x v="90"/>
    </i>
    <i r="1">
      <x v="4"/>
      <x v="90"/>
    </i>
    <i r="1">
      <x v="5"/>
      <x v="90"/>
    </i>
    <i r="1">
      <x v="6"/>
      <x v="90"/>
    </i>
    <i>
      <x v="33"/>
      <x v="2"/>
      <x v="91"/>
    </i>
    <i>
      <x v="34"/>
      <x v="2"/>
      <x v="91"/>
    </i>
    <i>
      <x v="35"/>
      <x v="2"/>
      <x v="95"/>
    </i>
    <i r="1">
      <x v="4"/>
      <x v="95"/>
    </i>
    <i r="1">
      <x v="6"/>
      <x v="95"/>
    </i>
    <i>
      <x v="36"/>
      <x v="2"/>
      <x v="96"/>
    </i>
    <i r="1">
      <x v="4"/>
      <x v="96"/>
    </i>
    <i>
      <x v="37"/>
      <x v="2"/>
      <x v="102"/>
    </i>
    <i r="1">
      <x v="6"/>
      <x v="102"/>
    </i>
    <i>
      <x v="38"/>
      <x v="1"/>
      <x v="103"/>
    </i>
    <i r="1">
      <x v="2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39"/>
      <x v="2"/>
      <x v="105"/>
    </i>
    <i r="1">
      <x v="4"/>
      <x v="105"/>
    </i>
    <i r="1">
      <x v="5"/>
      <x v="105"/>
    </i>
    <i r="1">
      <x v="6"/>
      <x v="105"/>
    </i>
    <i>
      <x v="40"/>
      <x v="1"/>
      <x v="106"/>
    </i>
    <i r="1">
      <x v="2"/>
      <x v="106"/>
    </i>
    <i r="1">
      <x v="3"/>
      <x v="106"/>
    </i>
    <i r="1">
      <x v="4"/>
      <x v="106"/>
    </i>
    <i r="1">
      <x v="5"/>
      <x v="106"/>
    </i>
    <i r="1">
      <x v="6"/>
      <x v="106"/>
    </i>
    <i>
      <x v="41"/>
      <x v="1"/>
      <x v="107"/>
    </i>
    <i r="1">
      <x v="2"/>
      <x v="107"/>
    </i>
    <i r="1">
      <x v="3"/>
      <x v="107"/>
    </i>
    <i r="1">
      <x v="4"/>
      <x v="107"/>
    </i>
    <i r="1">
      <x v="6"/>
      <x v="107"/>
    </i>
    <i>
      <x v="42"/>
      <x v="1"/>
      <x v="1"/>
    </i>
    <i r="1">
      <x v="2"/>
      <x v="1"/>
    </i>
    <i r="1">
      <x v="4"/>
      <x v="1"/>
    </i>
    <i>
      <x v="43"/>
      <x v="2"/>
      <x v="2"/>
    </i>
    <i r="1">
      <x v="4"/>
      <x v="2"/>
    </i>
    <i r="1">
      <x v="5"/>
      <x v="2"/>
    </i>
    <i r="1">
      <x v="6"/>
      <x v="2"/>
    </i>
    <i>
      <x v="44"/>
      <x v="2"/>
      <x v="11"/>
    </i>
    <i r="1">
      <x v="4"/>
      <x v="11"/>
    </i>
    <i r="1">
      <x v="5"/>
      <x v="11"/>
    </i>
    <i r="1">
      <x v="6"/>
      <x v="11"/>
    </i>
    <i>
      <x v="45"/>
      <x v="1"/>
      <x v="11"/>
    </i>
    <i r="1">
      <x v="2"/>
      <x v="11"/>
    </i>
    <i r="1">
      <x v="4"/>
      <x v="11"/>
    </i>
    <i r="1">
      <x v="5"/>
      <x v="11"/>
    </i>
    <i>
      <x v="46"/>
      <x v="2"/>
      <x v="39"/>
    </i>
    <i r="1">
      <x v="4"/>
      <x v="39"/>
    </i>
    <i r="1">
      <x v="6"/>
      <x v="39"/>
    </i>
    <i>
      <x v="47"/>
      <x v="1"/>
      <x v="40"/>
    </i>
    <i r="1">
      <x v="2"/>
      <x v="40"/>
    </i>
    <i r="1">
      <x v="5"/>
      <x v="40"/>
    </i>
    <i r="1">
      <x v="6"/>
      <x v="40"/>
    </i>
    <i>
      <x v="48"/>
      <x v="2"/>
      <x v="51"/>
    </i>
    <i r="1">
      <x v="4"/>
      <x v="51"/>
    </i>
    <i r="1">
      <x v="5"/>
      <x v="51"/>
    </i>
    <i r="1">
      <x v="6"/>
      <x v="51"/>
    </i>
    <i>
      <x v="49"/>
      <x v="2"/>
      <x v="52"/>
    </i>
    <i r="1">
      <x v="5"/>
      <x v="52"/>
    </i>
    <i>
      <x v="50"/>
      <x v="1"/>
      <x v="64"/>
    </i>
    <i r="1">
      <x v="2"/>
      <x v="64"/>
    </i>
    <i r="1">
      <x v="4"/>
      <x v="64"/>
    </i>
    <i r="1">
      <x v="5"/>
      <x v="64"/>
    </i>
    <i r="1">
      <x v="6"/>
      <x v="64"/>
    </i>
    <i>
      <x v="51"/>
      <x v="1"/>
      <x v="65"/>
    </i>
    <i r="1">
      <x v="2"/>
      <x v="65"/>
    </i>
    <i r="1">
      <x v="4"/>
      <x v="65"/>
    </i>
    <i r="1">
      <x v="5"/>
      <x v="65"/>
    </i>
    <i>
      <x v="52"/>
      <x v="2"/>
      <x v="66"/>
    </i>
    <i>
      <x v="53"/>
      <x v="2"/>
      <x v="69"/>
    </i>
    <i r="1">
      <x v="4"/>
      <x v="69"/>
    </i>
    <i r="1">
      <x v="5"/>
      <x v="69"/>
    </i>
    <i r="1">
      <x v="6"/>
      <x v="69"/>
    </i>
    <i>
      <x v="54"/>
      <x v="2"/>
      <x v="70"/>
    </i>
    <i>
      <x v="55"/>
      <x v="1"/>
      <x v="74"/>
    </i>
    <i r="1">
      <x v="2"/>
      <x v="74"/>
    </i>
    <i r="1">
      <x v="4"/>
      <x v="74"/>
    </i>
    <i r="1">
      <x v="5"/>
      <x v="74"/>
    </i>
    <i r="1">
      <x v="6"/>
      <x v="74"/>
    </i>
    <i>
      <x v="56"/>
      <x v="2"/>
      <x v="75"/>
    </i>
    <i>
      <x v="57"/>
      <x v="2"/>
      <x v="76"/>
    </i>
    <i r="1">
      <x v="4"/>
      <x v="76"/>
    </i>
    <i r="1">
      <x v="5"/>
      <x v="76"/>
    </i>
    <i>
      <x v="58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59"/>
      <x v="2"/>
      <x v="80"/>
    </i>
    <i r="1">
      <x v="4"/>
      <x v="80"/>
    </i>
    <i r="1">
      <x v="6"/>
      <x v="80"/>
    </i>
    <i>
      <x v="60"/>
      <x v="2"/>
      <x v="100"/>
    </i>
    <i r="1">
      <x v="4"/>
      <x v="100"/>
    </i>
    <i r="1">
      <x v="6"/>
      <x v="100"/>
    </i>
    <i>
      <x v="61"/>
      <x/>
      <x/>
    </i>
    <i r="1">
      <x v="1"/>
      <x/>
    </i>
    <i r="1">
      <x v="3"/>
      <x/>
    </i>
    <i>
      <x v="62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63"/>
      <x/>
      <x v="9"/>
    </i>
    <i r="1">
      <x v="1"/>
      <x v="9"/>
    </i>
    <i r="1">
      <x v="3"/>
      <x v="9"/>
    </i>
    <i r="1">
      <x v="4"/>
      <x v="9"/>
    </i>
    <i r="1">
      <x v="5"/>
      <x v="9"/>
    </i>
    <i r="1">
      <x v="6"/>
      <x v="9"/>
    </i>
    <i>
      <x v="64"/>
      <x/>
      <x v="14"/>
    </i>
    <i r="1">
      <x v="1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65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 r="1">
      <x v="6"/>
      <x v="15"/>
    </i>
    <i>
      <x v="66"/>
      <x v="1"/>
      <x v="43"/>
    </i>
    <i r="1">
      <x v="5"/>
      <x v="43"/>
    </i>
    <i>
      <x v="67"/>
      <x v="1"/>
      <x v="44"/>
    </i>
    <i r="1">
      <x v="3"/>
      <x v="44"/>
    </i>
    <i r="1">
      <x v="4"/>
      <x v="44"/>
    </i>
    <i r="1">
      <x v="5"/>
      <x v="44"/>
    </i>
    <i>
      <x v="68"/>
      <x v="1"/>
      <x v="45"/>
    </i>
    <i r="1">
      <x v="3"/>
      <x v="45"/>
    </i>
    <i r="1">
      <x v="4"/>
      <x v="45"/>
    </i>
    <i r="1">
      <x v="5"/>
      <x v="45"/>
    </i>
    <i r="1">
      <x v="6"/>
      <x v="45"/>
    </i>
    <i>
      <x v="69"/>
      <x v="1"/>
      <x v="62"/>
    </i>
    <i r="1">
      <x v="3"/>
      <x v="62"/>
    </i>
    <i r="1">
      <x v="4"/>
      <x v="62"/>
    </i>
    <i r="1">
      <x v="6"/>
      <x v="62"/>
    </i>
    <i>
      <x v="70"/>
      <x v="1"/>
      <x v="67"/>
    </i>
    <i r="1">
      <x v="3"/>
      <x v="67"/>
    </i>
    <i r="1">
      <x v="5"/>
      <x v="67"/>
    </i>
    <i r="1">
      <x v="6"/>
      <x v="67"/>
    </i>
    <i>
      <x v="71"/>
      <x/>
      <x v="93"/>
    </i>
    <i r="1">
      <x v="1"/>
      <x v="93"/>
    </i>
    <i r="1">
      <x v="3"/>
      <x v="93"/>
    </i>
    <i r="1">
      <x v="4"/>
      <x v="93"/>
    </i>
    <i r="1">
      <x v="5"/>
      <x v="93"/>
    </i>
    <i r="1">
      <x v="6"/>
      <x v="93"/>
    </i>
    <i>
      <x v="72"/>
      <x/>
      <x v="99"/>
    </i>
    <i r="1">
      <x v="1"/>
      <x v="99"/>
    </i>
    <i r="1">
      <x v="3"/>
      <x v="99"/>
    </i>
    <i>
      <x v="73"/>
      <x/>
      <x v="104"/>
    </i>
    <i r="1">
      <x v="1"/>
      <x v="104"/>
    </i>
    <i r="1">
      <x v="3"/>
      <x v="104"/>
    </i>
    <i>
      <x v="74"/>
      <x v="1"/>
      <x v="53"/>
    </i>
    <i r="1">
      <x v="3"/>
      <x v="53"/>
    </i>
    <i r="1">
      <x v="4"/>
      <x v="53"/>
    </i>
    <i r="1">
      <x v="5"/>
      <x v="53"/>
    </i>
    <i r="1">
      <x v="6"/>
      <x v="53"/>
    </i>
    <i>
      <x v="75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76"/>
      <x v="1"/>
      <x v="81"/>
    </i>
    <i r="1">
      <x v="3"/>
      <x v="81"/>
    </i>
    <i r="1">
      <x v="4"/>
      <x v="81"/>
    </i>
    <i r="1">
      <x v="5"/>
      <x v="81"/>
    </i>
    <i r="1">
      <x v="6"/>
      <x v="81"/>
    </i>
    <i>
      <x v="77"/>
      <x v="1"/>
      <x v="82"/>
    </i>
    <i r="1">
      <x v="3"/>
      <x v="82"/>
    </i>
    <i r="1">
      <x v="4"/>
      <x v="82"/>
    </i>
    <i r="1">
      <x v="5"/>
      <x v="82"/>
    </i>
    <i r="1">
      <x v="6"/>
      <x v="82"/>
    </i>
    <i>
      <x v="78"/>
      <x v="1"/>
      <x v="84"/>
    </i>
    <i r="1">
      <x v="3"/>
      <x v="84"/>
    </i>
    <i r="1">
      <x v="4"/>
      <x v="84"/>
    </i>
    <i r="1">
      <x v="5"/>
      <x v="84"/>
    </i>
    <i r="1">
      <x v="6"/>
      <x v="84"/>
    </i>
    <i>
      <x v="79"/>
      <x v="1"/>
      <x v="85"/>
    </i>
    <i r="1">
      <x v="3"/>
      <x v="85"/>
    </i>
    <i r="1">
      <x v="4"/>
      <x v="85"/>
    </i>
    <i r="1">
      <x v="5"/>
      <x v="85"/>
    </i>
    <i r="1">
      <x v="6"/>
      <x v="85"/>
    </i>
    <i>
      <x v="80"/>
      <x v="1"/>
      <x v="94"/>
    </i>
    <i r="1">
      <x v="3"/>
      <x v="94"/>
    </i>
    <i r="1">
      <x v="4"/>
      <x v="94"/>
    </i>
    <i r="1">
      <x v="5"/>
      <x v="94"/>
    </i>
    <i r="1">
      <x v="6"/>
      <x v="94"/>
    </i>
    <i>
      <x v="81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82"/>
      <x v="1"/>
      <x v="23"/>
    </i>
    <i r="1">
      <x v="3"/>
      <x v="23"/>
    </i>
    <i r="1">
      <x v="4"/>
      <x v="23"/>
    </i>
    <i r="1">
      <x v="5"/>
      <x v="23"/>
    </i>
    <i r="1">
      <x v="6"/>
      <x v="23"/>
    </i>
    <i>
      <x v="83"/>
      <x v="1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84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85"/>
      <x v="1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86"/>
      <x v="1"/>
      <x v="19"/>
    </i>
    <i r="1">
      <x v="3"/>
      <x v="19"/>
    </i>
    <i>
      <x v="87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88"/>
      <x v="1"/>
      <x v="71"/>
    </i>
    <i r="1">
      <x v="3"/>
      <x v="71"/>
    </i>
    <i r="1">
      <x v="4"/>
      <x v="71"/>
    </i>
    <i r="1">
      <x v="5"/>
      <x v="71"/>
    </i>
    <i r="1">
      <x v="6"/>
      <x v="71"/>
    </i>
    <i>
      <x v="89"/>
      <x v="1"/>
      <x v="46"/>
    </i>
    <i r="1">
      <x v="3"/>
      <x v="46"/>
    </i>
    <i r="1">
      <x v="4"/>
      <x v="46"/>
    </i>
    <i r="1">
      <x v="5"/>
      <x v="46"/>
    </i>
    <i r="1">
      <x v="6"/>
      <x v="46"/>
    </i>
    <i>
      <x v="90"/>
      <x v="1"/>
      <x v="47"/>
    </i>
    <i r="1">
      <x v="3"/>
      <x v="47"/>
    </i>
    <i r="1">
      <x v="4"/>
      <x v="47"/>
    </i>
    <i r="1">
      <x v="5"/>
      <x v="47"/>
    </i>
    <i r="1">
      <x v="6"/>
      <x v="47"/>
    </i>
    <i>
      <x v="91"/>
      <x v="1"/>
      <x v="48"/>
    </i>
    <i r="1">
      <x v="3"/>
      <x v="48"/>
    </i>
    <i r="1">
      <x v="6"/>
      <x v="48"/>
    </i>
    <i>
      <x v="92"/>
      <x v="1"/>
      <x v="49"/>
    </i>
    <i r="1">
      <x v="3"/>
      <x v="49"/>
    </i>
    <i r="1">
      <x v="6"/>
      <x v="49"/>
    </i>
    <i>
      <x v="93"/>
      <x v="1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94"/>
      <x v="1"/>
      <x v="86"/>
    </i>
    <i r="1">
      <x v="3"/>
      <x v="86"/>
    </i>
    <i r="1">
      <x v="4"/>
      <x v="86"/>
    </i>
    <i r="1">
      <x v="5"/>
      <x v="86"/>
    </i>
    <i r="1">
      <x v="6"/>
      <x v="86"/>
    </i>
    <i>
      <x v="95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96"/>
      <x v="1"/>
      <x v="88"/>
    </i>
    <i r="1">
      <x v="3"/>
      <x v="88"/>
    </i>
    <i r="1">
      <x v="4"/>
      <x v="88"/>
    </i>
    <i r="1">
      <x v="6"/>
      <x v="88"/>
    </i>
    <i>
      <x v="97"/>
      <x v="1"/>
      <x v="89"/>
    </i>
    <i r="1">
      <x v="3"/>
      <x v="89"/>
    </i>
    <i r="1">
      <x v="4"/>
      <x v="89"/>
    </i>
    <i r="1">
      <x v="5"/>
      <x v="89"/>
    </i>
    <i r="1">
      <x v="6"/>
      <x v="89"/>
    </i>
    <i>
      <x v="98"/>
      <x v="1"/>
      <x v="10"/>
    </i>
    <i r="1">
      <x v="2"/>
      <x v="10"/>
    </i>
    <i r="1">
      <x v="3"/>
      <x v="10"/>
    </i>
    <i r="1">
      <x v="4"/>
      <x v="10"/>
    </i>
    <i r="1">
      <x v="5"/>
      <x v="10"/>
    </i>
    <i r="1">
      <x v="6"/>
      <x v="10"/>
    </i>
    <i>
      <x v="99"/>
      <x v="1"/>
      <x v="12"/>
    </i>
    <i r="1">
      <x v="2"/>
      <x v="12"/>
    </i>
    <i r="1">
      <x v="3"/>
      <x v="12"/>
    </i>
    <i r="1">
      <x v="4"/>
      <x v="12"/>
    </i>
    <i r="1">
      <x v="6"/>
      <x v="12"/>
    </i>
    <i>
      <x v="100"/>
      <x v="4"/>
      <x v="16"/>
    </i>
    <i r="1">
      <x v="5"/>
      <x v="16"/>
    </i>
    <i r="1">
      <x v="6"/>
      <x v="16"/>
    </i>
    <i>
      <x v="101"/>
      <x v="1"/>
      <x v="17"/>
    </i>
    <i r="1">
      <x v="2"/>
      <x v="17"/>
    </i>
    <i r="1">
      <x v="3"/>
      <x v="17"/>
    </i>
    <i r="1">
      <x v="4"/>
      <x v="17"/>
    </i>
    <i r="1">
      <x v="6"/>
      <x v="17"/>
    </i>
    <i>
      <x v="102"/>
      <x v="1"/>
      <x v="18"/>
    </i>
    <i r="1">
      <x v="3"/>
      <x v="18"/>
    </i>
    <i r="1">
      <x v="4"/>
      <x v="18"/>
    </i>
    <i r="1">
      <x v="6"/>
      <x v="18"/>
    </i>
    <i>
      <x v="103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104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 r="1">
      <x v="6"/>
      <x v="29"/>
    </i>
    <i>
      <x v="105"/>
      <x v="1"/>
      <x v="56"/>
    </i>
    <i r="1">
      <x v="2"/>
      <x v="56"/>
    </i>
    <i r="1">
      <x v="3"/>
      <x v="56"/>
    </i>
    <i r="1">
      <x v="5"/>
      <x v="56"/>
    </i>
    <i r="1">
      <x v="6"/>
      <x v="56"/>
    </i>
    <i>
      <x v="106"/>
      <x v="1"/>
      <x v="57"/>
    </i>
    <i r="1">
      <x v="2"/>
      <x v="57"/>
    </i>
    <i r="1">
      <x v="3"/>
      <x v="57"/>
    </i>
    <i r="1">
      <x v="6"/>
      <x v="57"/>
    </i>
    <i>
      <x v="107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>
      <x v="108"/>
      <x v="1"/>
      <x v="60"/>
    </i>
    <i r="1">
      <x v="2"/>
      <x v="60"/>
    </i>
    <i r="1">
      <x v="3"/>
      <x v="60"/>
    </i>
    <i r="1">
      <x v="4"/>
      <x v="60"/>
    </i>
    <i r="1">
      <x v="6"/>
      <x v="60"/>
    </i>
    <i>
      <x v="109"/>
      <x v="1"/>
      <x v="92"/>
    </i>
    <i r="1">
      <x v="2"/>
      <x v="92"/>
    </i>
    <i r="1">
      <x v="3"/>
      <x v="92"/>
    </i>
    <i r="1">
      <x v="4"/>
      <x v="92"/>
    </i>
    <i r="1">
      <x v="6"/>
      <x v="92"/>
    </i>
    <i>
      <x v="110"/>
      <x v="1"/>
      <x v="101"/>
    </i>
    <i r="1">
      <x v="2"/>
      <x v="101"/>
    </i>
    <i r="1">
      <x v="3"/>
      <x v="101"/>
    </i>
    <i r="1">
      <x v="4"/>
      <x v="101"/>
    </i>
    <i r="1">
      <x v="6"/>
      <x v="101"/>
    </i>
    <i>
      <x v="111"/>
      <x v="1"/>
      <x v="108"/>
    </i>
    <i r="1">
      <x v="4"/>
      <x v="108"/>
    </i>
    <i>
      <x v="112"/>
      <x v="2"/>
      <x v="109"/>
    </i>
    <i r="1">
      <x v="4"/>
      <x v="109"/>
    </i>
    <i r="1">
      <x v="6"/>
      <x v="109"/>
    </i>
    <i>
      <x v="113"/>
      <x v="2"/>
      <x v="90"/>
    </i>
    <i>
      <x v="114"/>
      <x v="2"/>
      <x v="110"/>
    </i>
    <i r="1">
      <x v="4"/>
      <x v="110"/>
    </i>
    <i r="1">
      <x v="6"/>
      <x v="110"/>
    </i>
    <i>
      <x v="115"/>
      <x v="2"/>
      <x v="111"/>
    </i>
    <i r="1">
      <x v="4"/>
      <x v="111"/>
    </i>
    <i r="1">
      <x v="5"/>
      <x v="111"/>
    </i>
    <i>
      <x v="116"/>
      <x v="2"/>
      <x v="112"/>
    </i>
    <i r="1">
      <x v="4"/>
      <x v="112"/>
    </i>
    <i>
      <x v="117"/>
      <x v="2"/>
      <x v="113"/>
    </i>
    <i r="1">
      <x v="6"/>
      <x v="113"/>
    </i>
    <i>
      <x v="118"/>
      <x v="2"/>
      <x v="114"/>
    </i>
    <i>
      <x v="119"/>
      <x v="2"/>
      <x v="115"/>
    </i>
    <i>
      <x v="120"/>
      <x v="1"/>
      <x v="116"/>
    </i>
    <i r="1">
      <x v="2"/>
      <x v="116"/>
    </i>
    <i r="1">
      <x v="3"/>
      <x v="116"/>
    </i>
    <i>
      <x v="121"/>
      <x v="2"/>
      <x v="117"/>
    </i>
    <i r="1">
      <x v="5"/>
      <x v="117"/>
    </i>
    <i>
      <x v="122"/>
      <x v="2"/>
      <x v="118"/>
    </i>
    <i>
      <x v="123"/>
      <x v="2"/>
      <x v="119"/>
    </i>
    <i r="1">
      <x v="6"/>
      <x v="119"/>
    </i>
    <i>
      <x v="128"/>
      <x v="2"/>
      <x v="125"/>
    </i>
    <i>
      <x v="129"/>
      <x v="2"/>
      <x v="126"/>
    </i>
    <i r="1">
      <x v="5"/>
      <x v="126"/>
    </i>
    <i>
      <x v="130"/>
      <x v="2"/>
      <x v="127"/>
    </i>
    <i r="1">
      <x v="4"/>
      <x v="127"/>
    </i>
    <i r="1">
      <x v="6"/>
      <x v="127"/>
    </i>
    <i>
      <x v="131"/>
      <x v="2"/>
      <x v="128"/>
    </i>
    <i>
      <x v="132"/>
      <x v="2"/>
      <x v="129"/>
    </i>
    <i r="1">
      <x v="5"/>
      <x v="129"/>
    </i>
    <i>
      <x v="133"/>
      <x v="2"/>
      <x v="130"/>
    </i>
    <i>
      <x v="134"/>
      <x v="2"/>
      <x v="131"/>
    </i>
    <i>
      <x v="135"/>
      <x v="2"/>
      <x v="132"/>
    </i>
    <i>
      <x v="136"/>
      <x v="2"/>
      <x v="133"/>
    </i>
    <i r="1">
      <x v="4"/>
      <x v="133"/>
    </i>
    <i r="1">
      <x v="6"/>
      <x v="133"/>
    </i>
    <i>
      <x v="154"/>
      <x v="2"/>
      <x v="151"/>
    </i>
    <i>
      <x v="155"/>
      <x v="2"/>
      <x v="152"/>
    </i>
    <i>
      <x v="156"/>
      <x v="2"/>
      <x v="153"/>
    </i>
    <i r="1">
      <x v="4"/>
      <x v="153"/>
    </i>
    <i>
      <x v="168"/>
      <x v="5"/>
      <x v="163"/>
    </i>
    <i>
      <x v="174"/>
      <x v="4"/>
      <x v="169"/>
    </i>
    <i r="1">
      <x v="5"/>
      <x v="169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B27" sqref="B27:J27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INDECAEA2131123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45246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INDECAEA2131123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45246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INDECAEA2131123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45246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INDECAEA2131123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47">
        <f>Y7</f>
        <v>45246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173</v>
      </c>
      <c r="Q5" s="251"/>
      <c r="R5" s="253"/>
      <c r="S5" s="107"/>
      <c r="T5" s="251" t="s">
        <v>174</v>
      </c>
      <c r="U5" s="251"/>
      <c r="V5" s="25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16/nov</v>
      </c>
      <c r="E6" s="111" t="s">
        <v>0</v>
      </c>
      <c r="F6" s="111" t="s">
        <v>1</v>
      </c>
      <c r="G6" s="112" t="str">
        <f>CONCATENATE(Y5," ",TEXT(Z8,"dd/mmm"))</f>
        <v>Promedio 15/nov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4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195">
        <f t="shared" ref="J7:J16" si="6">IF(ISERR(IF(D7="n.d.","",IF(G7="n.d.","",(D7-G7)/G7))),"",IF(D7="n.d.","",IF(G7="n.d.","",(D7-G7)/G7)))</f>
        <v>-2.2365805168985944E-3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48.166666666666664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48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48.5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46.222222222222221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45246</v>
      </c>
      <c r="Z7" s="22">
        <f>+Y7</f>
        <v>45246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4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>
        <f t="shared" si="10"/>
        <v>45</v>
      </c>
      <c r="Q8" s="78">
        <f t="shared" si="11"/>
        <v>45</v>
      </c>
      <c r="R8" s="78">
        <f t="shared" si="12"/>
        <v>45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45245</v>
      </c>
      <c r="Z8" s="22">
        <f>+Y8</f>
        <v>45245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96.2</v>
      </c>
      <c r="E9" s="78">
        <f t="shared" si="1"/>
        <v>95</v>
      </c>
      <c r="F9" s="78">
        <f t="shared" si="2"/>
        <v>100</v>
      </c>
      <c r="G9" s="78">
        <f t="shared" si="3"/>
        <v>97.375</v>
      </c>
      <c r="H9" s="193" t="str">
        <f t="shared" si="4"/>
        <v>↓</v>
      </c>
      <c r="I9" s="194">
        <f t="shared" si="5"/>
        <v>-1.1749999999999972</v>
      </c>
      <c r="J9" s="195">
        <f t="shared" si="6"/>
        <v>-1.2066752246469805E-2</v>
      </c>
      <c r="K9" s="248"/>
      <c r="L9" s="78">
        <f t="shared" si="7"/>
        <v>96.5</v>
      </c>
      <c r="M9" s="78">
        <f t="shared" si="8"/>
        <v>95</v>
      </c>
      <c r="N9" s="78">
        <f t="shared" si="9"/>
        <v>98</v>
      </c>
      <c r="O9" s="79"/>
      <c r="P9" s="78">
        <f t="shared" si="10"/>
        <v>99</v>
      </c>
      <c r="Q9" s="78">
        <f t="shared" si="11"/>
        <v>98</v>
      </c>
      <c r="R9" s="78">
        <f t="shared" si="12"/>
        <v>100</v>
      </c>
      <c r="S9" s="79"/>
      <c r="T9" s="78">
        <f t="shared" si="13"/>
        <v>96.9</v>
      </c>
      <c r="U9" s="78">
        <f t="shared" si="14"/>
        <v>92</v>
      </c>
      <c r="V9" s="78">
        <f t="shared" si="15"/>
        <v>102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109.33333333333333</v>
      </c>
      <c r="E10" s="78">
        <f t="shared" si="1"/>
        <v>108</v>
      </c>
      <c r="F10" s="78">
        <f t="shared" si="2"/>
        <v>110</v>
      </c>
      <c r="G10" s="78">
        <f t="shared" si="3"/>
        <v>109.33333333333333</v>
      </c>
      <c r="H10" s="193" t="str">
        <f t="shared" si="4"/>
        <v>=</v>
      </c>
      <c r="I10" s="194">
        <f t="shared" si="5"/>
        <v>0</v>
      </c>
      <c r="J10" s="195">
        <f t="shared" si="6"/>
        <v>0</v>
      </c>
      <c r="K10" s="248"/>
      <c r="L10" s="78">
        <f t="shared" si="7"/>
        <v>102.5</v>
      </c>
      <c r="M10" s="78">
        <f t="shared" si="8"/>
        <v>95</v>
      </c>
      <c r="N10" s="78">
        <f t="shared" si="9"/>
        <v>105</v>
      </c>
      <c r="O10" s="79"/>
      <c r="P10" s="78">
        <f t="shared" si="10"/>
        <v>114.66666666666667</v>
      </c>
      <c r="Q10" s="78">
        <f t="shared" si="11"/>
        <v>110</v>
      </c>
      <c r="R10" s="78">
        <f t="shared" si="12"/>
        <v>120</v>
      </c>
      <c r="S10" s="79"/>
      <c r="T10" s="78">
        <f t="shared" si="13"/>
        <v>96.5</v>
      </c>
      <c r="U10" s="78">
        <f t="shared" si="14"/>
        <v>95</v>
      </c>
      <c r="V10" s="78">
        <f t="shared" si="15"/>
        <v>98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94.2</v>
      </c>
      <c r="E11" s="78">
        <f t="shared" si="1"/>
        <v>93</v>
      </c>
      <c r="F11" s="78">
        <f t="shared" si="2"/>
        <v>98</v>
      </c>
      <c r="G11" s="78">
        <f t="shared" si="3"/>
        <v>95.375</v>
      </c>
      <c r="H11" s="193" t="str">
        <f t="shared" si="4"/>
        <v>↓</v>
      </c>
      <c r="I11" s="194">
        <f t="shared" si="5"/>
        <v>-1.1749999999999972</v>
      </c>
      <c r="J11" s="195">
        <f t="shared" si="6"/>
        <v>-1.2319790301441648E-2</v>
      </c>
      <c r="K11" s="248"/>
      <c r="L11" s="78">
        <f t="shared" si="7"/>
        <v>101.5</v>
      </c>
      <c r="M11" s="78">
        <f t="shared" si="8"/>
        <v>98</v>
      </c>
      <c r="N11" s="78">
        <f t="shared" si="9"/>
        <v>105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97.8</v>
      </c>
      <c r="U11" s="78">
        <f t="shared" si="14"/>
        <v>95</v>
      </c>
      <c r="V11" s="78">
        <f t="shared" si="15"/>
        <v>104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105.66666666666667</v>
      </c>
      <c r="E12" s="78">
        <f t="shared" si="1"/>
        <v>105</v>
      </c>
      <c r="F12" s="78">
        <f t="shared" si="2"/>
        <v>106</v>
      </c>
      <c r="G12" s="78">
        <f t="shared" si="3"/>
        <v>105.33333333333333</v>
      </c>
      <c r="H12" s="193" t="str">
        <f t="shared" si="4"/>
        <v>↑</v>
      </c>
      <c r="I12" s="194">
        <f t="shared" si="5"/>
        <v>0.33333333333334281</v>
      </c>
      <c r="J12" s="195">
        <f t="shared" si="6"/>
        <v>3.1645569620254066E-3</v>
      </c>
      <c r="K12" s="248"/>
      <c r="L12" s="78">
        <f t="shared" si="7"/>
        <v>98.75</v>
      </c>
      <c r="M12" s="78">
        <f t="shared" si="8"/>
        <v>95</v>
      </c>
      <c r="N12" s="78">
        <f t="shared" si="9"/>
        <v>105</v>
      </c>
      <c r="O12" s="79"/>
      <c r="P12" s="78">
        <f t="shared" si="10"/>
        <v>106</v>
      </c>
      <c r="Q12" s="78">
        <f t="shared" si="11"/>
        <v>100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19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113.33333333333333</v>
      </c>
      <c r="Q13" s="78">
        <f t="shared" si="11"/>
        <v>100</v>
      </c>
      <c r="R13" s="78">
        <f t="shared" si="12"/>
        <v>130</v>
      </c>
      <c r="S13" s="79"/>
      <c r="T13" s="78">
        <f t="shared" si="13"/>
        <v>110</v>
      </c>
      <c r="U13" s="78">
        <f t="shared" si="14"/>
        <v>110</v>
      </c>
      <c r="V13" s="78">
        <f t="shared" si="15"/>
        <v>110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26.166666666666668</v>
      </c>
      <c r="E15" s="78">
        <f t="shared" si="1"/>
        <v>23</v>
      </c>
      <c r="F15" s="78">
        <f t="shared" si="2"/>
        <v>30</v>
      </c>
      <c r="G15" s="78">
        <f t="shared" si="3"/>
        <v>26.064999999999998</v>
      </c>
      <c r="H15" s="193" t="str">
        <f t="shared" ref="H15:H16" si="16">IF(D15="n.d.","",IF(G15="n.d.","",IF(D15=G15,"=",IF(D15&gt;G15,"↑","↓"))))</f>
        <v>↑</v>
      </c>
      <c r="I15" s="194">
        <f t="shared" si="5"/>
        <v>0.10166666666667012</v>
      </c>
      <c r="J15" s="195">
        <f t="shared" si="6"/>
        <v>3.9005051473880734E-3</v>
      </c>
      <c r="K15" s="80"/>
      <c r="L15" s="78">
        <f t="shared" si="7"/>
        <v>25</v>
      </c>
      <c r="M15" s="78">
        <f t="shared" si="8"/>
        <v>24</v>
      </c>
      <c r="N15" s="78">
        <f t="shared" si="9"/>
        <v>26</v>
      </c>
      <c r="O15" s="79"/>
      <c r="P15" s="78">
        <f t="shared" si="10"/>
        <v>25.444444444444443</v>
      </c>
      <c r="Q15" s="78">
        <f t="shared" si="11"/>
        <v>23</v>
      </c>
      <c r="R15" s="78">
        <f t="shared" si="12"/>
        <v>27</v>
      </c>
      <c r="S15" s="79"/>
      <c r="T15" s="78">
        <f t="shared" si="13"/>
        <v>26.363636363636363</v>
      </c>
      <c r="U15" s="78">
        <f t="shared" si="14"/>
        <v>25</v>
      </c>
      <c r="V15" s="78">
        <f t="shared" si="15"/>
        <v>28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21.875</v>
      </c>
      <c r="E16" s="78">
        <f t="shared" si="1"/>
        <v>20</v>
      </c>
      <c r="F16" s="78">
        <f t="shared" si="2"/>
        <v>25</v>
      </c>
      <c r="G16" s="78">
        <f t="shared" si="3"/>
        <v>21.636363636363637</v>
      </c>
      <c r="H16" s="193" t="str">
        <f t="shared" si="16"/>
        <v>↑</v>
      </c>
      <c r="I16" s="194">
        <f t="shared" si="5"/>
        <v>0.23863636363636331</v>
      </c>
      <c r="J16" s="195">
        <f t="shared" si="6"/>
        <v>1.1029411764705867E-2</v>
      </c>
      <c r="K16" s="80"/>
      <c r="L16" s="78">
        <f t="shared" si="7"/>
        <v>22.5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21.444444444444443</v>
      </c>
      <c r="Q16" s="78">
        <f t="shared" si="11"/>
        <v>18</v>
      </c>
      <c r="R16" s="78">
        <f t="shared" si="12"/>
        <v>24</v>
      </c>
      <c r="S16" s="79"/>
      <c r="T16" s="78">
        <f t="shared" si="13"/>
        <v>19.222222222222221</v>
      </c>
      <c r="U16" s="78">
        <f t="shared" si="14"/>
        <v>18</v>
      </c>
      <c r="V16" s="78">
        <f t="shared" si="15"/>
        <v>21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INDECAEA2131123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45246</v>
      </c>
      <c r="B24" s="247">
        <f>Y7</f>
        <v>45246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tr">
        <f>+P5</f>
        <v>SAN VICENTE</v>
      </c>
      <c r="Q26" s="251"/>
      <c r="R26" s="253"/>
      <c r="S26" s="107"/>
      <c r="T26" s="251" t="str">
        <f>+T5</f>
        <v>SAN MIGUEL</v>
      </c>
      <c r="U26" s="251"/>
      <c r="V26" s="25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16/nov</v>
      </c>
      <c r="E27" s="111" t="s">
        <v>0</v>
      </c>
      <c r="F27" s="111" t="s">
        <v>1</v>
      </c>
      <c r="G27" s="112" t="str">
        <f>CONCATENATE(Y26," ",TEXT(Z29,"dd/mmm"))</f>
        <v>Promedio 15/nov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0.52</v>
      </c>
      <c r="H28" s="143" t="str">
        <f t="shared" ref="H28:H37" si="21">IF(D28="n.d.","",IF(G28="n.d.","",IF(D28=G28,"=",IF(D28&gt;G28,"↑","↓"))))</f>
        <v>↓</v>
      </c>
      <c r="I28" s="143">
        <f t="shared" ref="I28:I37" si="22">IF(ISERR(IF(D28="n.d.","",IF(G28="n.d.","",(D28-G28)))),"",IF(D28="n.d.","",IF(G28="n.d.","",(D28-G28))))</f>
        <v>-2.0000000000000018E-2</v>
      </c>
      <c r="J28" s="195">
        <f t="shared" ref="J28:J37" si="23">IF(ISERR(IF(D28="n.d.","",IF(G28="n.d.","",(D28-G28)/G28))),"",IF(D28="n.d.","",IF(G28="n.d.","",(D28-G28)/G28)))</f>
        <v>-3.8461538461538491E-2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0.58333333333333337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0.53499999999999992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0.55000000000000004</v>
      </c>
      <c r="W28" s="17"/>
      <c r="X28" s="6" t="s">
        <v>177</v>
      </c>
      <c r="Y28" s="22">
        <f>+VLOOKUP(1111,sansalvador,3,FALSE)</f>
        <v>45246</v>
      </c>
      <c r="Z28" s="22">
        <f>+Y28</f>
        <v>45246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4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>
        <f t="shared" si="26"/>
        <v>0.5</v>
      </c>
      <c r="Q29" s="143">
        <f t="shared" si="27"/>
        <v>0.5</v>
      </c>
      <c r="R29" s="143">
        <f t="shared" si="28"/>
        <v>0.5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45245</v>
      </c>
      <c r="Z29" s="22">
        <f>+Y29</f>
        <v>45245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</v>
      </c>
      <c r="E30" s="143">
        <f t="shared" si="18"/>
        <v>1.2</v>
      </c>
      <c r="F30" s="143">
        <f t="shared" si="19"/>
        <v>1.2</v>
      </c>
      <c r="G30" s="143">
        <f t="shared" si="20"/>
        <v>1.2</v>
      </c>
      <c r="H30" s="143" t="str">
        <f t="shared" si="21"/>
        <v>=</v>
      </c>
      <c r="I30" s="143">
        <f t="shared" si="22"/>
        <v>0</v>
      </c>
      <c r="J30" s="195">
        <f t="shared" si="23"/>
        <v>0</v>
      </c>
      <c r="K30" s="248"/>
      <c r="L30" s="143">
        <f t="shared" si="32"/>
        <v>1.2250000000000001</v>
      </c>
      <c r="M30" s="143">
        <f t="shared" si="24"/>
        <v>1.2</v>
      </c>
      <c r="N30" s="143">
        <f t="shared" si="25"/>
        <v>1.25</v>
      </c>
      <c r="O30" s="180"/>
      <c r="P30" s="143">
        <f t="shared" si="26"/>
        <v>1.2250000000000001</v>
      </c>
      <c r="Q30" s="143">
        <f t="shared" si="27"/>
        <v>1.2</v>
      </c>
      <c r="R30" s="143">
        <f t="shared" si="28"/>
        <v>1.25</v>
      </c>
      <c r="S30" s="180"/>
      <c r="T30" s="143">
        <f t="shared" si="29"/>
        <v>1.0749999999999997</v>
      </c>
      <c r="U30" s="143">
        <f t="shared" si="30"/>
        <v>1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</v>
      </c>
      <c r="E31" s="143">
        <f t="shared" si="18"/>
        <v>1.2</v>
      </c>
      <c r="F31" s="143">
        <f t="shared" si="19"/>
        <v>1.2</v>
      </c>
      <c r="G31" s="143">
        <f t="shared" si="20"/>
        <v>1.2</v>
      </c>
      <c r="H31" s="143" t="str">
        <f t="shared" si="21"/>
        <v>=</v>
      </c>
      <c r="I31" s="143">
        <f t="shared" si="22"/>
        <v>0</v>
      </c>
      <c r="J31" s="195">
        <f t="shared" si="23"/>
        <v>0</v>
      </c>
      <c r="K31" s="248"/>
      <c r="L31" s="143">
        <f t="shared" si="32"/>
        <v>1.2375</v>
      </c>
      <c r="M31" s="143">
        <f t="shared" si="24"/>
        <v>1.2</v>
      </c>
      <c r="N31" s="143">
        <f t="shared" si="25"/>
        <v>1.25</v>
      </c>
      <c r="O31" s="180"/>
      <c r="P31" s="143">
        <f t="shared" si="26"/>
        <v>1.3571428571428572</v>
      </c>
      <c r="Q31" s="143">
        <f t="shared" si="27"/>
        <v>1.3</v>
      </c>
      <c r="R31" s="143">
        <f t="shared" si="28"/>
        <v>1.4</v>
      </c>
      <c r="S31" s="180"/>
      <c r="T31" s="143">
        <f t="shared" si="29"/>
        <v>1.125</v>
      </c>
      <c r="U31" s="143">
        <f t="shared" si="30"/>
        <v>1.1000000000000001</v>
      </c>
      <c r="V31" s="143">
        <f t="shared" si="31"/>
        <v>1.1499999999999999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1.1499999999999999</v>
      </c>
      <c r="E32" s="143">
        <f t="shared" si="18"/>
        <v>1.1499999999999999</v>
      </c>
      <c r="F32" s="143">
        <f t="shared" si="19"/>
        <v>1.1499999999999999</v>
      </c>
      <c r="G32" s="143">
        <f t="shared" si="20"/>
        <v>1.1499999999999999</v>
      </c>
      <c r="H32" s="143" t="str">
        <f t="shared" si="21"/>
        <v>=</v>
      </c>
      <c r="I32" s="143">
        <f t="shared" si="22"/>
        <v>0</v>
      </c>
      <c r="J32" s="195">
        <f t="shared" si="23"/>
        <v>0</v>
      </c>
      <c r="K32" s="248"/>
      <c r="L32" s="143">
        <f t="shared" si="32"/>
        <v>1.2250000000000001</v>
      </c>
      <c r="M32" s="143">
        <f t="shared" si="24"/>
        <v>1.2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1.0849999999999997</v>
      </c>
      <c r="U32" s="143">
        <f t="shared" si="30"/>
        <v>1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1.1666666666666667</v>
      </c>
      <c r="E33" s="143">
        <f t="shared" si="18"/>
        <v>1.1499999999999999</v>
      </c>
      <c r="F33" s="143">
        <f t="shared" si="19"/>
        <v>1.2</v>
      </c>
      <c r="G33" s="143">
        <f t="shared" si="20"/>
        <v>1.1499999999999999</v>
      </c>
      <c r="H33" s="143" t="str">
        <f t="shared" si="21"/>
        <v>↑</v>
      </c>
      <c r="I33" s="143">
        <f t="shared" si="22"/>
        <v>1.6666666666666829E-2</v>
      </c>
      <c r="J33" s="195">
        <f t="shared" si="23"/>
        <v>1.4492753623188548E-2</v>
      </c>
      <c r="K33" s="248"/>
      <c r="L33" s="143">
        <f t="shared" si="32"/>
        <v>1.2</v>
      </c>
      <c r="M33" s="143">
        <f t="shared" si="24"/>
        <v>1.2</v>
      </c>
      <c r="N33" s="143">
        <f t="shared" si="25"/>
        <v>1.2</v>
      </c>
      <c r="O33" s="180"/>
      <c r="P33" s="143">
        <f t="shared" si="26"/>
        <v>1.2799999999999998</v>
      </c>
      <c r="Q33" s="143">
        <f t="shared" si="27"/>
        <v>1.25</v>
      </c>
      <c r="R33" s="143">
        <f t="shared" si="28"/>
        <v>1.3</v>
      </c>
      <c r="S33" s="180"/>
      <c r="T33" s="143" t="str">
        <f t="shared" si="29"/>
        <v>n.d.</v>
      </c>
      <c r="U33" s="143" t="str">
        <f t="shared" si="30"/>
        <v>n.d.</v>
      </c>
      <c r="V33" s="143" t="str">
        <f t="shared" si="31"/>
        <v>n.d.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 t="str">
        <f t="shared" si="17"/>
        <v>n.d.</v>
      </c>
      <c r="E34" s="143" t="str">
        <f t="shared" si="18"/>
        <v>n.d.</v>
      </c>
      <c r="F34" s="143" t="str">
        <f t="shared" si="19"/>
        <v>n.d.</v>
      </c>
      <c r="G34" s="143">
        <f t="shared" si="20"/>
        <v>1.5</v>
      </c>
      <c r="H34" s="143" t="str">
        <f t="shared" si="21"/>
        <v/>
      </c>
      <c r="I34" s="143" t="str">
        <f t="shared" si="22"/>
        <v/>
      </c>
      <c r="J34" s="195" t="str">
        <f t="shared" si="23"/>
        <v/>
      </c>
      <c r="K34" s="248"/>
      <c r="L34" s="143">
        <f t="shared" si="32"/>
        <v>1.6</v>
      </c>
      <c r="M34" s="143">
        <f t="shared" si="24"/>
        <v>1.6</v>
      </c>
      <c r="N34" s="143">
        <f t="shared" si="25"/>
        <v>1.6</v>
      </c>
      <c r="O34" s="180"/>
      <c r="P34" s="143">
        <f t="shared" si="26"/>
        <v>1.6166666666666665</v>
      </c>
      <c r="Q34" s="143">
        <f t="shared" si="27"/>
        <v>1.5</v>
      </c>
      <c r="R34" s="143">
        <f t="shared" si="28"/>
        <v>1.75</v>
      </c>
      <c r="S34" s="180"/>
      <c r="T34" s="143">
        <f t="shared" si="29"/>
        <v>1.5</v>
      </c>
      <c r="U34" s="143">
        <f t="shared" si="30"/>
        <v>1.25</v>
      </c>
      <c r="V34" s="143">
        <f t="shared" si="31"/>
        <v>1.75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 t="str">
        <f t="shared" si="17"/>
        <v>n.d.</v>
      </c>
      <c r="E35" s="143" t="str">
        <f t="shared" si="18"/>
        <v>n.d.</v>
      </c>
      <c r="F35" s="143" t="str">
        <f t="shared" si="19"/>
        <v>n.d.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4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 t="str">
        <f t="shared" si="29"/>
        <v>n.d.</v>
      </c>
      <c r="U35" s="143" t="str">
        <f t="shared" si="30"/>
        <v>n.d.</v>
      </c>
      <c r="V35" s="143" t="str">
        <f t="shared" si="31"/>
        <v>n.d.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0.35000000000000003</v>
      </c>
      <c r="E36" s="143">
        <f t="shared" si="18"/>
        <v>0.35</v>
      </c>
      <c r="F36" s="143">
        <f t="shared" si="19"/>
        <v>0.35</v>
      </c>
      <c r="G36" s="143">
        <f t="shared" si="20"/>
        <v>0.35000000000000003</v>
      </c>
      <c r="H36" s="143" t="str">
        <f t="shared" si="21"/>
        <v>=</v>
      </c>
      <c r="I36" s="143">
        <f t="shared" si="22"/>
        <v>0</v>
      </c>
      <c r="J36" s="195">
        <f t="shared" si="23"/>
        <v>0</v>
      </c>
      <c r="K36" s="80"/>
      <c r="L36" s="143">
        <f t="shared" si="32"/>
        <v>0.33749999999999997</v>
      </c>
      <c r="M36" s="143">
        <f t="shared" si="24"/>
        <v>0.3</v>
      </c>
      <c r="N36" s="143">
        <f t="shared" si="25"/>
        <v>0.35</v>
      </c>
      <c r="O36" s="180"/>
      <c r="P36" s="143">
        <f t="shared" si="26"/>
        <v>0.35000000000000003</v>
      </c>
      <c r="Q36" s="143">
        <f t="shared" si="27"/>
        <v>0.35</v>
      </c>
      <c r="R36" s="143">
        <f t="shared" si="28"/>
        <v>0.35</v>
      </c>
      <c r="S36" s="180"/>
      <c r="T36" s="143">
        <f t="shared" si="29"/>
        <v>0.29999999999999993</v>
      </c>
      <c r="U36" s="143">
        <f t="shared" si="30"/>
        <v>0.3</v>
      </c>
      <c r="V36" s="143">
        <f t="shared" si="31"/>
        <v>0.3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0.4</v>
      </c>
      <c r="E37" s="143">
        <f t="shared" si="18"/>
        <v>0.4</v>
      </c>
      <c r="F37" s="143">
        <f t="shared" si="19"/>
        <v>0.4</v>
      </c>
      <c r="G37" s="143">
        <f t="shared" si="20"/>
        <v>0.4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0.33181818181818185</v>
      </c>
      <c r="Q37" s="143">
        <f t="shared" si="27"/>
        <v>0.3</v>
      </c>
      <c r="R37" s="143">
        <f t="shared" si="28"/>
        <v>0.4</v>
      </c>
      <c r="S37" s="180"/>
      <c r="T37" s="143">
        <f t="shared" si="29"/>
        <v>0.25555555555555554</v>
      </c>
      <c r="U37" s="143">
        <f t="shared" si="30"/>
        <v>0.25</v>
      </c>
      <c r="V37" s="143">
        <f t="shared" si="31"/>
        <v>0.3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INDECAEA2131123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47">
        <f>AC7</f>
        <v>45246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49" t="s">
        <v>252</v>
      </c>
      <c r="C5" s="249"/>
      <c r="D5" s="249"/>
      <c r="E5" s="249"/>
      <c r="F5" s="249"/>
      <c r="G5" s="249"/>
      <c r="H5" s="249"/>
      <c r="I5" s="249"/>
      <c r="J5" s="250"/>
      <c r="K5" s="106"/>
      <c r="L5" s="251" t="s">
        <v>172</v>
      </c>
      <c r="M5" s="251"/>
      <c r="N5" s="252"/>
      <c r="O5" s="107"/>
      <c r="P5" s="251" t="s">
        <v>183</v>
      </c>
      <c r="Q5" s="251"/>
      <c r="R5" s="253"/>
      <c r="S5" s="107"/>
      <c r="T5" s="251" t="s">
        <v>173</v>
      </c>
      <c r="U5" s="251"/>
      <c r="V5" s="253"/>
      <c r="W5" s="199"/>
      <c r="X5" s="251" t="s">
        <v>174</v>
      </c>
      <c r="Y5" s="251"/>
      <c r="Z5" s="25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16/nov</v>
      </c>
      <c r="E6" s="111" t="s">
        <v>0</v>
      </c>
      <c r="F6" s="111" t="s">
        <v>1</v>
      </c>
      <c r="G6" s="112" t="str">
        <f>CONCATENATE(AC5," ",TEXT(AD8,"dd/mmm"))</f>
        <v>Promedio 15/nov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3" t="str">
        <f t="shared" ref="H7:H16" si="4">IF(D7="n.d.","",IF(G7="n.d.","",IF(D7=G7,"=",IF(D7&gt;G7,"↑","↓"))))</f>
        <v>↓</v>
      </c>
      <c r="I7" s="194">
        <f t="shared" ref="I7:I16" si="5">IF(ISERR(IF(D7="n.d.","",IF(G7="n.d.","",(D7-G7)))),"",IF(D7="n.d.","",IF(G7="n.d.","",(D7-G7))))</f>
        <v>-0.10227272727272663</v>
      </c>
      <c r="J7" s="225">
        <f t="shared" ref="J7:J16" si="6">IF(ISERR(IF(D7="n.d.","",IF(G7="n.d.","",(D7-G7)/G7))),"",IF(D7="n.d.","",IF(G7="n.d.","",(D7-G7)/G7)))</f>
        <v>-2.2365805168985944E-3</v>
      </c>
      <c r="K7" s="24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47.5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47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48.166666666666664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48.5</v>
      </c>
      <c r="W7" s="78"/>
      <c r="X7" s="78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46.222222222222221</v>
      </c>
      <c r="Y7" s="78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44</v>
      </c>
      <c r="Z7" s="78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45246</v>
      </c>
      <c r="AD7" s="22">
        <f>+AC7</f>
        <v>45246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4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>
        <f t="shared" si="13"/>
        <v>45</v>
      </c>
      <c r="U8" s="78">
        <f t="shared" si="14"/>
        <v>45</v>
      </c>
      <c r="V8" s="78">
        <f t="shared" si="15"/>
        <v>45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45245</v>
      </c>
      <c r="AD8" s="22">
        <f>+AC8</f>
        <v>45245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96.2</v>
      </c>
      <c r="E9" s="78">
        <f t="shared" si="1"/>
        <v>95</v>
      </c>
      <c r="F9" s="78">
        <f t="shared" si="2"/>
        <v>100</v>
      </c>
      <c r="G9" s="78">
        <f t="shared" si="3"/>
        <v>97.375</v>
      </c>
      <c r="H9" s="193" t="str">
        <f t="shared" si="4"/>
        <v>↓</v>
      </c>
      <c r="I9" s="194">
        <f t="shared" si="5"/>
        <v>-1.1749999999999972</v>
      </c>
      <c r="J9" s="225">
        <f t="shared" si="6"/>
        <v>-1.2066752246469805E-2</v>
      </c>
      <c r="K9" s="248"/>
      <c r="L9" s="78">
        <f t="shared" si="7"/>
        <v>96.5</v>
      </c>
      <c r="M9" s="78">
        <f t="shared" si="8"/>
        <v>95</v>
      </c>
      <c r="N9" s="78">
        <f t="shared" si="9"/>
        <v>98</v>
      </c>
      <c r="O9" s="79"/>
      <c r="P9" s="78">
        <f t="shared" si="10"/>
        <v>100</v>
      </c>
      <c r="Q9" s="78">
        <f t="shared" si="11"/>
        <v>100</v>
      </c>
      <c r="R9" s="78">
        <f t="shared" si="12"/>
        <v>100</v>
      </c>
      <c r="S9" s="79"/>
      <c r="T9" s="78">
        <f t="shared" si="13"/>
        <v>99</v>
      </c>
      <c r="U9" s="78">
        <f t="shared" si="14"/>
        <v>98</v>
      </c>
      <c r="V9" s="78">
        <f t="shared" si="15"/>
        <v>100</v>
      </c>
      <c r="W9" s="78"/>
      <c r="X9" s="78">
        <f t="shared" si="16"/>
        <v>96.9</v>
      </c>
      <c r="Y9" s="78">
        <f t="shared" si="17"/>
        <v>92</v>
      </c>
      <c r="Z9" s="78">
        <f t="shared" si="18"/>
        <v>102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109.33333333333333</v>
      </c>
      <c r="E10" s="78">
        <f t="shared" si="1"/>
        <v>108</v>
      </c>
      <c r="F10" s="78">
        <f t="shared" si="2"/>
        <v>110</v>
      </c>
      <c r="G10" s="78">
        <f t="shared" si="3"/>
        <v>109.33333333333333</v>
      </c>
      <c r="H10" s="193" t="str">
        <f t="shared" si="4"/>
        <v>=</v>
      </c>
      <c r="I10" s="194">
        <f t="shared" si="5"/>
        <v>0</v>
      </c>
      <c r="J10" s="225">
        <f t="shared" si="6"/>
        <v>0</v>
      </c>
      <c r="K10" s="248"/>
      <c r="L10" s="78">
        <f t="shared" si="7"/>
        <v>102.5</v>
      </c>
      <c r="M10" s="78">
        <f t="shared" si="8"/>
        <v>95</v>
      </c>
      <c r="N10" s="78">
        <f t="shared" si="9"/>
        <v>105</v>
      </c>
      <c r="O10" s="79"/>
      <c r="P10" s="78">
        <f t="shared" si="10"/>
        <v>110</v>
      </c>
      <c r="Q10" s="78">
        <f t="shared" si="11"/>
        <v>110</v>
      </c>
      <c r="R10" s="78">
        <f t="shared" si="12"/>
        <v>110</v>
      </c>
      <c r="S10" s="79"/>
      <c r="T10" s="78">
        <f t="shared" si="13"/>
        <v>114.66666666666667</v>
      </c>
      <c r="U10" s="78">
        <f t="shared" si="14"/>
        <v>110</v>
      </c>
      <c r="V10" s="78">
        <f t="shared" si="15"/>
        <v>120</v>
      </c>
      <c r="W10" s="78"/>
      <c r="X10" s="78">
        <f t="shared" si="16"/>
        <v>96.5</v>
      </c>
      <c r="Y10" s="78">
        <f t="shared" si="17"/>
        <v>95</v>
      </c>
      <c r="Z10" s="78">
        <f t="shared" si="18"/>
        <v>98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94.2</v>
      </c>
      <c r="E11" s="78">
        <f t="shared" si="1"/>
        <v>93</v>
      </c>
      <c r="F11" s="78">
        <f t="shared" si="2"/>
        <v>98</v>
      </c>
      <c r="G11" s="78">
        <f t="shared" si="3"/>
        <v>95.375</v>
      </c>
      <c r="H11" s="193" t="str">
        <f t="shared" si="4"/>
        <v>↓</v>
      </c>
      <c r="I11" s="194">
        <f t="shared" si="5"/>
        <v>-1.1749999999999972</v>
      </c>
      <c r="J11" s="225">
        <f t="shared" si="6"/>
        <v>-1.2319790301441648E-2</v>
      </c>
      <c r="K11" s="248"/>
      <c r="L11" s="78">
        <f t="shared" si="7"/>
        <v>101.5</v>
      </c>
      <c r="M11" s="78">
        <f t="shared" si="8"/>
        <v>98</v>
      </c>
      <c r="N11" s="78">
        <f t="shared" si="9"/>
        <v>105</v>
      </c>
      <c r="O11" s="79"/>
      <c r="P11" s="78">
        <f t="shared" si="10"/>
        <v>98</v>
      </c>
      <c r="Q11" s="78">
        <f t="shared" si="11"/>
        <v>98</v>
      </c>
      <c r="R11" s="78">
        <f t="shared" si="12"/>
        <v>98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>
        <f t="shared" si="16"/>
        <v>97.8</v>
      </c>
      <c r="Y11" s="78">
        <f t="shared" si="17"/>
        <v>95</v>
      </c>
      <c r="Z11" s="78">
        <f t="shared" si="18"/>
        <v>104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105.66666666666667</v>
      </c>
      <c r="E12" s="78">
        <f t="shared" si="1"/>
        <v>105</v>
      </c>
      <c r="F12" s="78">
        <f t="shared" si="2"/>
        <v>106</v>
      </c>
      <c r="G12" s="78">
        <f t="shared" si="3"/>
        <v>105.33333333333333</v>
      </c>
      <c r="H12" s="193" t="str">
        <f t="shared" si="4"/>
        <v>↑</v>
      </c>
      <c r="I12" s="194">
        <f t="shared" si="5"/>
        <v>0.33333333333334281</v>
      </c>
      <c r="J12" s="225">
        <f t="shared" si="6"/>
        <v>3.1645569620254066E-3</v>
      </c>
      <c r="K12" s="248"/>
      <c r="L12" s="78">
        <f t="shared" si="7"/>
        <v>98.75</v>
      </c>
      <c r="M12" s="78">
        <f t="shared" si="8"/>
        <v>95</v>
      </c>
      <c r="N12" s="78">
        <f t="shared" si="9"/>
        <v>105</v>
      </c>
      <c r="O12" s="79"/>
      <c r="P12" s="78">
        <f t="shared" si="10"/>
        <v>108</v>
      </c>
      <c r="Q12" s="78">
        <f t="shared" si="11"/>
        <v>108</v>
      </c>
      <c r="R12" s="78">
        <f t="shared" si="12"/>
        <v>108</v>
      </c>
      <c r="S12" s="79"/>
      <c r="T12" s="78">
        <f t="shared" si="13"/>
        <v>106</v>
      </c>
      <c r="U12" s="78">
        <f t="shared" si="14"/>
        <v>100</v>
      </c>
      <c r="V12" s="78">
        <f t="shared" si="15"/>
        <v>115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 t="str">
        <f t="shared" si="0"/>
        <v>n.d.</v>
      </c>
      <c r="E13" s="78" t="str">
        <f t="shared" si="1"/>
        <v>n.d.</v>
      </c>
      <c r="F13" s="78" t="str">
        <f t="shared" si="2"/>
        <v>n.d.</v>
      </c>
      <c r="G13" s="78">
        <f t="shared" si="3"/>
        <v>140</v>
      </c>
      <c r="H13" s="193" t="str">
        <f t="shared" si="4"/>
        <v/>
      </c>
      <c r="I13" s="194" t="str">
        <f t="shared" si="5"/>
        <v/>
      </c>
      <c r="J13" s="225" t="str">
        <f t="shared" si="6"/>
        <v/>
      </c>
      <c r="K13" s="24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>
        <f t="shared" si="13"/>
        <v>113.33333333333333</v>
      </c>
      <c r="U13" s="78">
        <f t="shared" si="14"/>
        <v>100</v>
      </c>
      <c r="V13" s="78">
        <f t="shared" si="15"/>
        <v>130</v>
      </c>
      <c r="W13" s="78"/>
      <c r="X13" s="78">
        <f t="shared" si="16"/>
        <v>110</v>
      </c>
      <c r="Y13" s="78">
        <f t="shared" si="17"/>
        <v>110</v>
      </c>
      <c r="Z13" s="78">
        <f t="shared" si="18"/>
        <v>110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4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26.166666666666668</v>
      </c>
      <c r="E15" s="78">
        <f t="shared" si="1"/>
        <v>23</v>
      </c>
      <c r="F15" s="78">
        <f t="shared" si="2"/>
        <v>30</v>
      </c>
      <c r="G15" s="78">
        <f t="shared" si="3"/>
        <v>26.064999999999998</v>
      </c>
      <c r="H15" s="193" t="str">
        <f t="shared" si="4"/>
        <v>↑</v>
      </c>
      <c r="I15" s="194">
        <f t="shared" si="5"/>
        <v>0.10166666666667012</v>
      </c>
      <c r="J15" s="225">
        <f t="shared" si="6"/>
        <v>3.9005051473880734E-3</v>
      </c>
      <c r="K15" s="80"/>
      <c r="L15" s="78">
        <f t="shared" si="7"/>
        <v>25</v>
      </c>
      <c r="M15" s="78">
        <f t="shared" si="8"/>
        <v>24</v>
      </c>
      <c r="N15" s="78">
        <f t="shared" si="9"/>
        <v>26</v>
      </c>
      <c r="O15" s="79"/>
      <c r="P15" s="78">
        <f t="shared" si="10"/>
        <v>27</v>
      </c>
      <c r="Q15" s="78">
        <f t="shared" si="11"/>
        <v>25</v>
      </c>
      <c r="R15" s="78">
        <f t="shared" si="12"/>
        <v>30</v>
      </c>
      <c r="S15" s="79"/>
      <c r="T15" s="78">
        <f t="shared" si="13"/>
        <v>25.444444444444443</v>
      </c>
      <c r="U15" s="78">
        <f t="shared" si="14"/>
        <v>23</v>
      </c>
      <c r="V15" s="78">
        <f t="shared" si="15"/>
        <v>27</v>
      </c>
      <c r="W15" s="78"/>
      <c r="X15" s="78">
        <f t="shared" si="16"/>
        <v>26.363636363636363</v>
      </c>
      <c r="Y15" s="78">
        <f t="shared" si="17"/>
        <v>25</v>
      </c>
      <c r="Z15" s="78">
        <f t="shared" si="18"/>
        <v>28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21.875</v>
      </c>
      <c r="E16" s="78">
        <f t="shared" si="1"/>
        <v>20</v>
      </c>
      <c r="F16" s="78">
        <f t="shared" si="2"/>
        <v>25</v>
      </c>
      <c r="G16" s="78">
        <f t="shared" si="3"/>
        <v>21.636363636363637</v>
      </c>
      <c r="H16" s="193" t="str">
        <f t="shared" si="4"/>
        <v>↑</v>
      </c>
      <c r="I16" s="194">
        <f t="shared" si="5"/>
        <v>0.23863636363636331</v>
      </c>
      <c r="J16" s="225">
        <f t="shared" si="6"/>
        <v>1.1029411764705867E-2</v>
      </c>
      <c r="K16" s="80"/>
      <c r="L16" s="78">
        <f t="shared" si="7"/>
        <v>22.5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23</v>
      </c>
      <c r="Q16" s="78">
        <f t="shared" si="11"/>
        <v>23</v>
      </c>
      <c r="R16" s="78">
        <f t="shared" si="12"/>
        <v>23</v>
      </c>
      <c r="S16" s="79"/>
      <c r="T16" s="78">
        <f t="shared" si="13"/>
        <v>21.444444444444443</v>
      </c>
      <c r="U16" s="78">
        <f t="shared" si="14"/>
        <v>18</v>
      </c>
      <c r="V16" s="78">
        <f t="shared" si="15"/>
        <v>24</v>
      </c>
      <c r="W16" s="78"/>
      <c r="X16" s="78">
        <f t="shared" si="16"/>
        <v>19.222222222222221</v>
      </c>
      <c r="Y16" s="78">
        <f t="shared" si="17"/>
        <v>18</v>
      </c>
      <c r="Z16" s="78">
        <f t="shared" si="18"/>
        <v>21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INDECAEA2131123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45246</v>
      </c>
      <c r="B24" s="247">
        <f>AC7</f>
        <v>45246</v>
      </c>
      <c r="C24" s="247"/>
      <c r="D24" s="247"/>
      <c r="E24" s="247"/>
      <c r="F24" s="247"/>
      <c r="G24" s="247"/>
      <c r="H24" s="247"/>
      <c r="I24" s="247"/>
      <c r="J24" s="247"/>
      <c r="K24" s="247"/>
      <c r="L24" s="247"/>
      <c r="M24" s="247"/>
      <c r="N24" s="247"/>
      <c r="O24" s="247"/>
      <c r="P24" s="247"/>
      <c r="Q24" s="247"/>
      <c r="R24" s="247"/>
      <c r="S24" s="247"/>
      <c r="T24" s="247"/>
      <c r="U24" s="247"/>
      <c r="V24" s="247"/>
      <c r="W24" s="247"/>
      <c r="X24" s="247"/>
      <c r="Y24" s="247"/>
      <c r="Z24" s="24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49" t="s">
        <v>252</v>
      </c>
      <c r="C26" s="249"/>
      <c r="D26" s="249"/>
      <c r="E26" s="249"/>
      <c r="F26" s="249"/>
      <c r="G26" s="249"/>
      <c r="H26" s="249"/>
      <c r="I26" s="249"/>
      <c r="J26" s="250"/>
      <c r="K26" s="106"/>
      <c r="L26" s="251" t="str">
        <f>+L5</f>
        <v>SANTA ANA</v>
      </c>
      <c r="M26" s="251"/>
      <c r="N26" s="252"/>
      <c r="O26" s="107"/>
      <c r="P26" s="251" t="s">
        <v>183</v>
      </c>
      <c r="Q26" s="251"/>
      <c r="R26" s="253"/>
      <c r="S26" s="107"/>
      <c r="T26" s="251" t="str">
        <f>+T5</f>
        <v>SAN VICENTE</v>
      </c>
      <c r="U26" s="251"/>
      <c r="V26" s="253"/>
      <c r="W26" s="199"/>
      <c r="X26" s="251" t="str">
        <f>+X5</f>
        <v>SAN MIGUEL</v>
      </c>
      <c r="Y26" s="251"/>
      <c r="Z26" s="25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16/nov</v>
      </c>
      <c r="E27" s="111" t="s">
        <v>0</v>
      </c>
      <c r="F27" s="111" t="s">
        <v>1</v>
      </c>
      <c r="G27" s="112" t="str">
        <f>CONCATENATE(AC26," ",TEXT(AD29,"dd/mmm"))</f>
        <v>Promedio 15/nov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0.52</v>
      </c>
      <c r="H28" s="143" t="str">
        <f t="shared" ref="H28:H37" si="23">IF(D28="n.d.","",IF(G28="n.d.","",IF(D28=G28,"=",IF(D28&gt;G28,"↑","↓"))))</f>
        <v>↓</v>
      </c>
      <c r="I28" s="143">
        <f t="shared" ref="I28:I37" si="24">IF(ISERR(IF(D28="n.d.","",IF(G28="n.d.","",(D28-G28)))),"",IF(D28="n.d.","",IF(G28="n.d.","",(D28-G28))))</f>
        <v>-2.0000000000000018E-2</v>
      </c>
      <c r="J28" s="225">
        <f t="shared" ref="J28:J37" si="25">IF(ISERR(IF(D28="n.d.","",IF(G28="n.d.","",(D28-G28)/G28))),"",IF(D28="n.d.","",IF(G28="n.d.","",(D28-G28)/G28)))</f>
        <v>-3.8461538461538491E-2</v>
      </c>
      <c r="K28" s="24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0.55000000000000004</v>
      </c>
      <c r="Q28" s="143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0.55000000000000004</v>
      </c>
      <c r="R28" s="143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0.55000000000000004</v>
      </c>
      <c r="S28" s="180"/>
      <c r="T28" s="143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0.58333333333333337</v>
      </c>
      <c r="U28" s="143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43"/>
      <c r="X28" s="143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0.53499999999999992</v>
      </c>
      <c r="Y28" s="143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0.5</v>
      </c>
      <c r="Z28" s="143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0.55000000000000004</v>
      </c>
      <c r="AB28" s="6" t="s">
        <v>177</v>
      </c>
      <c r="AC28" s="22">
        <f>+VLOOKUP(1111,sansalvador,3,FALSE)</f>
        <v>45246</v>
      </c>
      <c r="AD28" s="22">
        <f>+AC28</f>
        <v>45246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48"/>
      <c r="L29" s="143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6"/>
        <v>0.55000000000000004</v>
      </c>
      <c r="N29" s="143">
        <f t="shared" si="27"/>
        <v>0.55000000000000004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>
        <f t="shared" si="31"/>
        <v>0.5</v>
      </c>
      <c r="U29" s="143">
        <f t="shared" si="32"/>
        <v>0.5</v>
      </c>
      <c r="V29" s="143">
        <f t="shared" si="33"/>
        <v>0.5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45245</v>
      </c>
      <c r="AD29" s="22">
        <f>+AC29</f>
        <v>45245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</v>
      </c>
      <c r="E30" s="143">
        <f t="shared" si="20"/>
        <v>1.2</v>
      </c>
      <c r="F30" s="143">
        <f t="shared" si="21"/>
        <v>1.2</v>
      </c>
      <c r="G30" s="143">
        <f t="shared" si="22"/>
        <v>1.2</v>
      </c>
      <c r="H30" s="143" t="str">
        <f t="shared" si="23"/>
        <v>=</v>
      </c>
      <c r="I30" s="143">
        <f t="shared" si="24"/>
        <v>0</v>
      </c>
      <c r="J30" s="225">
        <f t="shared" si="25"/>
        <v>0</v>
      </c>
      <c r="K30" s="248"/>
      <c r="L30" s="143">
        <f t="shared" si="37"/>
        <v>1.2250000000000001</v>
      </c>
      <c r="M30" s="143">
        <f t="shared" si="26"/>
        <v>1.2</v>
      </c>
      <c r="N30" s="143">
        <f t="shared" si="27"/>
        <v>1.25</v>
      </c>
      <c r="O30" s="180"/>
      <c r="P30" s="143">
        <f t="shared" si="28"/>
        <v>1.25</v>
      </c>
      <c r="Q30" s="143">
        <f t="shared" si="29"/>
        <v>1.25</v>
      </c>
      <c r="R30" s="143">
        <f t="shared" si="30"/>
        <v>1.25</v>
      </c>
      <c r="S30" s="180"/>
      <c r="T30" s="143">
        <f t="shared" si="31"/>
        <v>1.2250000000000001</v>
      </c>
      <c r="U30" s="143">
        <f t="shared" si="32"/>
        <v>1.2</v>
      </c>
      <c r="V30" s="143">
        <f t="shared" si="33"/>
        <v>1.25</v>
      </c>
      <c r="W30" s="143"/>
      <c r="X30" s="143">
        <f t="shared" si="34"/>
        <v>1.0749999999999997</v>
      </c>
      <c r="Y30" s="143">
        <f t="shared" si="35"/>
        <v>1</v>
      </c>
      <c r="Z30" s="143">
        <f t="shared" si="36"/>
        <v>1.25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</v>
      </c>
      <c r="E31" s="143">
        <f t="shared" si="20"/>
        <v>1.2</v>
      </c>
      <c r="F31" s="143">
        <f t="shared" si="21"/>
        <v>1.2</v>
      </c>
      <c r="G31" s="143">
        <f t="shared" si="22"/>
        <v>1.2</v>
      </c>
      <c r="H31" s="143" t="str">
        <f t="shared" si="23"/>
        <v>=</v>
      </c>
      <c r="I31" s="143">
        <f t="shared" si="24"/>
        <v>0</v>
      </c>
      <c r="J31" s="225">
        <f t="shared" si="25"/>
        <v>0</v>
      </c>
      <c r="K31" s="248"/>
      <c r="L31" s="143">
        <f t="shared" si="37"/>
        <v>1.2375</v>
      </c>
      <c r="M31" s="143">
        <f t="shared" si="26"/>
        <v>1.2</v>
      </c>
      <c r="N31" s="143">
        <f t="shared" si="27"/>
        <v>1.25</v>
      </c>
      <c r="O31" s="180"/>
      <c r="P31" s="143">
        <f t="shared" si="28"/>
        <v>1.25</v>
      </c>
      <c r="Q31" s="143">
        <f t="shared" si="29"/>
        <v>1.25</v>
      </c>
      <c r="R31" s="143">
        <f t="shared" si="30"/>
        <v>1.25</v>
      </c>
      <c r="S31" s="180"/>
      <c r="T31" s="143">
        <f t="shared" si="31"/>
        <v>1.3571428571428572</v>
      </c>
      <c r="U31" s="143">
        <f t="shared" si="32"/>
        <v>1.3</v>
      </c>
      <c r="V31" s="143">
        <f t="shared" si="33"/>
        <v>1.4</v>
      </c>
      <c r="W31" s="143"/>
      <c r="X31" s="143">
        <f t="shared" si="34"/>
        <v>1.125</v>
      </c>
      <c r="Y31" s="143">
        <f t="shared" si="35"/>
        <v>1.1000000000000001</v>
      </c>
      <c r="Z31" s="143">
        <f t="shared" si="36"/>
        <v>1.1499999999999999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1.1499999999999999</v>
      </c>
      <c r="E32" s="143">
        <f t="shared" si="20"/>
        <v>1.1499999999999999</v>
      </c>
      <c r="F32" s="143">
        <f t="shared" si="21"/>
        <v>1.1499999999999999</v>
      </c>
      <c r="G32" s="143">
        <f t="shared" si="22"/>
        <v>1.1499999999999999</v>
      </c>
      <c r="H32" s="143" t="str">
        <f t="shared" si="23"/>
        <v>=</v>
      </c>
      <c r="I32" s="143">
        <f t="shared" si="24"/>
        <v>0</v>
      </c>
      <c r="J32" s="225">
        <f t="shared" si="25"/>
        <v>0</v>
      </c>
      <c r="K32" s="248"/>
      <c r="L32" s="143">
        <f t="shared" si="37"/>
        <v>1.2250000000000001</v>
      </c>
      <c r="M32" s="143">
        <f t="shared" si="26"/>
        <v>1.2</v>
      </c>
      <c r="N32" s="143">
        <f t="shared" si="27"/>
        <v>1.25</v>
      </c>
      <c r="O32" s="180"/>
      <c r="P32" s="143">
        <f t="shared" si="28"/>
        <v>1.2</v>
      </c>
      <c r="Q32" s="143">
        <f t="shared" si="29"/>
        <v>1.2</v>
      </c>
      <c r="R32" s="143">
        <f t="shared" si="30"/>
        <v>1.2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>
        <f t="shared" si="34"/>
        <v>1.0849999999999997</v>
      </c>
      <c r="Y32" s="143">
        <f t="shared" si="35"/>
        <v>1</v>
      </c>
      <c r="Z32" s="143">
        <f t="shared" si="36"/>
        <v>1.25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1.1666666666666667</v>
      </c>
      <c r="E33" s="143">
        <f t="shared" si="20"/>
        <v>1.1499999999999999</v>
      </c>
      <c r="F33" s="143">
        <f t="shared" si="21"/>
        <v>1.2</v>
      </c>
      <c r="G33" s="143">
        <f t="shared" si="22"/>
        <v>1.1499999999999999</v>
      </c>
      <c r="H33" s="143" t="str">
        <f t="shared" si="23"/>
        <v>↑</v>
      </c>
      <c r="I33" s="143">
        <f t="shared" si="24"/>
        <v>1.6666666666666829E-2</v>
      </c>
      <c r="J33" s="225">
        <f t="shared" si="25"/>
        <v>1.4492753623188548E-2</v>
      </c>
      <c r="K33" s="248"/>
      <c r="L33" s="143">
        <f t="shared" si="37"/>
        <v>1.2</v>
      </c>
      <c r="M33" s="143">
        <f t="shared" si="26"/>
        <v>1.2</v>
      </c>
      <c r="N33" s="143">
        <f t="shared" si="27"/>
        <v>1.2</v>
      </c>
      <c r="O33" s="180"/>
      <c r="P33" s="143">
        <f t="shared" si="28"/>
        <v>1.2</v>
      </c>
      <c r="Q33" s="143">
        <f t="shared" si="29"/>
        <v>1.2</v>
      </c>
      <c r="R33" s="143">
        <f t="shared" si="30"/>
        <v>1.2</v>
      </c>
      <c r="S33" s="180"/>
      <c r="T33" s="143">
        <f t="shared" si="31"/>
        <v>1.2799999999999998</v>
      </c>
      <c r="U33" s="143">
        <f t="shared" si="32"/>
        <v>1.25</v>
      </c>
      <c r="V33" s="143">
        <f t="shared" si="33"/>
        <v>1.3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 t="str">
        <f t="shared" si="19"/>
        <v>n.d.</v>
      </c>
      <c r="E34" s="143" t="str">
        <f t="shared" si="20"/>
        <v>n.d.</v>
      </c>
      <c r="F34" s="143" t="str">
        <f t="shared" si="21"/>
        <v>n.d.</v>
      </c>
      <c r="G34" s="143">
        <f t="shared" si="22"/>
        <v>1.5</v>
      </c>
      <c r="H34" s="143" t="str">
        <f t="shared" si="23"/>
        <v/>
      </c>
      <c r="I34" s="143" t="str">
        <f t="shared" si="24"/>
        <v/>
      </c>
      <c r="J34" s="225" t="str">
        <f t="shared" si="25"/>
        <v/>
      </c>
      <c r="K34" s="248"/>
      <c r="L34" s="143">
        <f t="shared" si="37"/>
        <v>1.6</v>
      </c>
      <c r="M34" s="143">
        <f t="shared" si="26"/>
        <v>1.6</v>
      </c>
      <c r="N34" s="143">
        <f t="shared" si="27"/>
        <v>1.6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>
        <f t="shared" si="31"/>
        <v>1.6166666666666665</v>
      </c>
      <c r="U34" s="143">
        <f t="shared" si="32"/>
        <v>1.5</v>
      </c>
      <c r="V34" s="143">
        <f t="shared" si="33"/>
        <v>1.75</v>
      </c>
      <c r="W34" s="143"/>
      <c r="X34" s="143">
        <f t="shared" si="34"/>
        <v>1.5</v>
      </c>
      <c r="Y34" s="143">
        <f t="shared" si="35"/>
        <v>1.25</v>
      </c>
      <c r="Z34" s="143">
        <f t="shared" si="36"/>
        <v>1.75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 t="str">
        <f t="shared" si="19"/>
        <v>n.d.</v>
      </c>
      <c r="E35" s="143" t="str">
        <f t="shared" si="20"/>
        <v>n.d.</v>
      </c>
      <c r="F35" s="143" t="str">
        <f t="shared" si="21"/>
        <v>n.d.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4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0.35000000000000003</v>
      </c>
      <c r="E36" s="143">
        <f t="shared" si="20"/>
        <v>0.35</v>
      </c>
      <c r="F36" s="143">
        <f t="shared" si="21"/>
        <v>0.35</v>
      </c>
      <c r="G36" s="143">
        <f t="shared" si="22"/>
        <v>0.35000000000000003</v>
      </c>
      <c r="H36" s="143" t="str">
        <f t="shared" si="23"/>
        <v>=</v>
      </c>
      <c r="I36" s="143">
        <f t="shared" si="24"/>
        <v>0</v>
      </c>
      <c r="J36" s="225">
        <f t="shared" si="25"/>
        <v>0</v>
      </c>
      <c r="K36" s="80"/>
      <c r="L36" s="143">
        <f t="shared" si="37"/>
        <v>0.33749999999999997</v>
      </c>
      <c r="M36" s="143">
        <f t="shared" si="26"/>
        <v>0.3</v>
      </c>
      <c r="N36" s="143">
        <f t="shared" si="27"/>
        <v>0.35</v>
      </c>
      <c r="O36" s="180"/>
      <c r="P36" s="143">
        <f t="shared" si="28"/>
        <v>0.35</v>
      </c>
      <c r="Q36" s="143">
        <f t="shared" si="29"/>
        <v>0.35</v>
      </c>
      <c r="R36" s="143">
        <f t="shared" si="30"/>
        <v>0.35</v>
      </c>
      <c r="S36" s="180"/>
      <c r="T36" s="143">
        <f t="shared" si="31"/>
        <v>0.35000000000000003</v>
      </c>
      <c r="U36" s="143">
        <f t="shared" si="32"/>
        <v>0.35</v>
      </c>
      <c r="V36" s="143">
        <f t="shared" si="33"/>
        <v>0.35</v>
      </c>
      <c r="W36" s="143"/>
      <c r="X36" s="143">
        <f t="shared" si="34"/>
        <v>0.29999999999999993</v>
      </c>
      <c r="Y36" s="143">
        <f t="shared" si="35"/>
        <v>0.3</v>
      </c>
      <c r="Z36" s="143">
        <f t="shared" si="36"/>
        <v>0.3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0.4</v>
      </c>
      <c r="E37" s="143">
        <f t="shared" si="20"/>
        <v>0.4</v>
      </c>
      <c r="F37" s="143">
        <f t="shared" si="21"/>
        <v>0.4</v>
      </c>
      <c r="G37" s="143">
        <f t="shared" si="22"/>
        <v>0.4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>
        <f t="shared" si="37"/>
        <v>0.3</v>
      </c>
      <c r="M37" s="143">
        <f t="shared" si="26"/>
        <v>0.3</v>
      </c>
      <c r="N37" s="143">
        <f t="shared" si="27"/>
        <v>0.3</v>
      </c>
      <c r="O37" s="180"/>
      <c r="P37" s="143">
        <f t="shared" si="28"/>
        <v>0.4</v>
      </c>
      <c r="Q37" s="143">
        <f t="shared" si="29"/>
        <v>0.4</v>
      </c>
      <c r="R37" s="143">
        <f t="shared" si="30"/>
        <v>0.4</v>
      </c>
      <c r="S37" s="180"/>
      <c r="T37" s="143">
        <f t="shared" si="31"/>
        <v>0.33181818181818185</v>
      </c>
      <c r="U37" s="143">
        <f t="shared" si="32"/>
        <v>0.3</v>
      </c>
      <c r="V37" s="143">
        <f t="shared" si="33"/>
        <v>0.4</v>
      </c>
      <c r="W37" s="143"/>
      <c r="X37" s="143">
        <f t="shared" si="34"/>
        <v>0.25555555555555554</v>
      </c>
      <c r="Y37" s="143">
        <f t="shared" si="35"/>
        <v>0.25</v>
      </c>
      <c r="Z37" s="143">
        <f t="shared" si="36"/>
        <v>0.3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INDECAEA2131123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47">
        <f>Y7</f>
        <v>45246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+GranosBasicos!L26</f>
        <v>SANTA ANA</v>
      </c>
      <c r="M5" s="251"/>
      <c r="N5" s="252"/>
      <c r="O5" s="107"/>
      <c r="P5" s="251" t="str">
        <f>+GranosBasicos!P26</f>
        <v>SAN VICENTE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16/nov</v>
      </c>
      <c r="E6" s="111" t="s">
        <v>0</v>
      </c>
      <c r="F6" s="111" t="s">
        <v>1</v>
      </c>
      <c r="G6" s="112" t="str">
        <f>CONCATENATE(Y5," ",TEXT(Z8,"dd/mmm"))</f>
        <v>Promedio 15/nov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18</v>
      </c>
      <c r="E7" s="123">
        <f t="shared" ref="E7:E38" si="1">IF( ISERROR(VLOOKUP(CONCATENATE(A7,"TIENDONA"),sansalvador,6,FALSE)),"n.d.",VLOOKUP(CONCATENATE(A7,"TIENDONA"),sansalvador,6,FALSE))</f>
        <v>18</v>
      </c>
      <c r="F7" s="123">
        <f t="shared" ref="F7:F38" si="2">IF( ISERROR(VLOOKUP(CONCATENATE(A7,"TIENDONA"),sansalvador,7,FALSE)),"n.d.",VLOOKUP(CONCATENATE(A7,"TIENDONA"),sansalvador,7,FALSE))</f>
        <v>18</v>
      </c>
      <c r="G7" s="123">
        <f t="shared" ref="G7:G38" si="3">IF(ISERROR(VLOOKUP(CONCATENATE(A7,"TIENDONA"),sansalvadorpasado,5,FALSE)),"n.d.",VLOOKUP(CONCATENATE(A7,"TIENDONA"),sansalvadorpasado,5,FALSE))</f>
        <v>18</v>
      </c>
      <c r="H7" s="196" t="str">
        <f t="shared" ref="H7:H13" si="4">IF(D7="n.d.","",IF(G7="n.d.","",IF(D7=G7,"=",IF(D7&gt;G7,"↑","↓"))))</f>
        <v>=</v>
      </c>
      <c r="I7" s="197">
        <f t="shared" ref="I7:I13" si="5">IF(D7="n.d.","",IF(G7="n.d.","",(D7-G7)))</f>
        <v>0</v>
      </c>
      <c r="J7" s="198">
        <f t="shared" ref="J7:J13" si="6">IF(D7="n.d.","",IF(G7="n.d.","",(D7-G7)/G7))</f>
        <v>0</v>
      </c>
      <c r="K7" s="254"/>
      <c r="L7" s="123">
        <f t="shared" ref="L7:L38" si="7">IF(ISERROR(VLOOKUP(CONCATENATE(A7,$L$5),sansalvador,5,FALSE)),"n.d.",VLOOKUP(CONCATENATE(A7,$L$5),sansalvador,5,FALSE))</f>
        <v>16</v>
      </c>
      <c r="M7" s="123">
        <f t="shared" ref="M7:M38" si="8">IF(ISERROR(VLOOKUP(CONCATENATE(A7,$L$5),sansalvador,6,FALSE)),"n.d.",VLOOKUP(CONCATENATE(A7,$L$5),sansalvador,6,FALSE))</f>
        <v>16</v>
      </c>
      <c r="N7" s="123">
        <f t="shared" ref="N7:N38" si="9">IF(ISERROR(VLOOKUP(CONCATENATE(A7,$L$5),sansalvador,7,FALSE)),"n.d.",VLOOKUP(CONCATENATE(A7,$L$5),sansalvador,7,FALSE))</f>
        <v>16</v>
      </c>
      <c r="O7" s="124"/>
      <c r="P7" s="123">
        <f t="shared" ref="P7:P38" si="10">IF(ISERROR(VLOOKUP(CONCATENATE(A7,$P$5),sansalvador,5,FALSE)),"n.d.",VLOOKUP(CONCATENATE(A7,$P$5),sansalvador,5,FALSE))</f>
        <v>20.5</v>
      </c>
      <c r="Q7" s="123">
        <f t="shared" ref="Q7:Q38" si="11">IF(ISERROR(VLOOKUP(CONCATENATE(A7,$P$5),sansalvador,6,FALSE)),"n.d.",VLOOKUP(CONCATENATE(A7,$P$5),sansalvador,6,FALSE))</f>
        <v>20</v>
      </c>
      <c r="R7" s="123">
        <f t="shared" ref="R7:R38" si="12">IF(ISERROR(VLOOKUP(CONCATENATE(A7,$P$5),sansalvador,7,FALSE)),"n.d.",VLOOKUP(CONCATENATE(A7,$P$5),sansalvador,7,FALSE))</f>
        <v>21</v>
      </c>
      <c r="S7" s="124"/>
      <c r="T7" s="123">
        <f t="shared" ref="T7:T38" si="13">IF(ISERROR(VLOOKUP(CONCATENATE(A7,$T$5),sansalvador,5,FALSE)),"n.d.",VLOOKUP(CONCATENATE(A7,$T$5),sansalvador,5,FALSE))</f>
        <v>18.25</v>
      </c>
      <c r="U7" s="123">
        <f t="shared" ref="U7:U38" si="14">IF(ISERROR(VLOOKUP(CONCATENATE(A7,$T$5),sansalvador,6,FALSE)),"n.d.",VLOOKUP(CONCATENATE(A7,$T$5),sansalvador,6,FALSE))</f>
        <v>16</v>
      </c>
      <c r="V7" s="123">
        <f t="shared" ref="V7:V38" si="15">IF(ISERROR(VLOOKUP(CONCATENATE(A7,$T$5),sansalvador,7,FALSE)),"n.d.",VLOOKUP(CONCATENATE(A7,$T$5),sansalvador,7,FALSE))</f>
        <v>20</v>
      </c>
      <c r="X7" s="6" t="s">
        <v>177</v>
      </c>
      <c r="Y7" s="22">
        <f>+VLOOKUP(1111,sansalvador,3,FALSE)</f>
        <v>45246</v>
      </c>
      <c r="Z7" s="22">
        <f>+Y7</f>
        <v>45246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19.5</v>
      </c>
      <c r="E8" s="123">
        <f t="shared" si="1"/>
        <v>19</v>
      </c>
      <c r="F8" s="123">
        <f t="shared" si="2"/>
        <v>20</v>
      </c>
      <c r="G8" s="123">
        <f t="shared" si="3"/>
        <v>17.333333333333332</v>
      </c>
      <c r="H8" s="196" t="str">
        <f t="shared" si="4"/>
        <v>↑</v>
      </c>
      <c r="I8" s="197">
        <f t="shared" si="5"/>
        <v>2.1666666666666679</v>
      </c>
      <c r="J8" s="198">
        <f t="shared" si="6"/>
        <v>0.12500000000000008</v>
      </c>
      <c r="K8" s="25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17</v>
      </c>
      <c r="U8" s="123">
        <f t="shared" si="14"/>
        <v>16</v>
      </c>
      <c r="V8" s="123">
        <f t="shared" si="15"/>
        <v>18</v>
      </c>
      <c r="X8" s="6" t="s">
        <v>178</v>
      </c>
      <c r="Y8" s="22">
        <f>+VLOOKUP(9999,sansalvador,3,FALSE)</f>
        <v>45245</v>
      </c>
      <c r="Z8" s="22">
        <f>+Y8</f>
        <v>45245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5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13.142857142857142</v>
      </c>
      <c r="E10" s="123">
        <f t="shared" si="1"/>
        <v>13</v>
      </c>
      <c r="F10" s="123">
        <f t="shared" si="2"/>
        <v>14</v>
      </c>
      <c r="G10" s="123">
        <f t="shared" si="3"/>
        <v>13</v>
      </c>
      <c r="H10" s="196" t="str">
        <f t="shared" si="4"/>
        <v>↑</v>
      </c>
      <c r="I10" s="197">
        <f t="shared" si="5"/>
        <v>0.14285714285714235</v>
      </c>
      <c r="J10" s="198">
        <f t="shared" si="6"/>
        <v>1.098901098901095E-2</v>
      </c>
      <c r="K10" s="254"/>
      <c r="L10" s="123">
        <f t="shared" si="7"/>
        <v>15</v>
      </c>
      <c r="M10" s="123">
        <f t="shared" si="8"/>
        <v>15</v>
      </c>
      <c r="N10" s="123">
        <f t="shared" si="9"/>
        <v>15</v>
      </c>
      <c r="O10" s="124"/>
      <c r="P10" s="123">
        <f t="shared" si="10"/>
        <v>14.5</v>
      </c>
      <c r="Q10" s="123">
        <f t="shared" si="11"/>
        <v>14</v>
      </c>
      <c r="R10" s="123">
        <f t="shared" si="12"/>
        <v>15</v>
      </c>
      <c r="S10" s="124"/>
      <c r="T10" s="123">
        <f t="shared" si="13"/>
        <v>12.25</v>
      </c>
      <c r="U10" s="123">
        <f t="shared" si="14"/>
        <v>10</v>
      </c>
      <c r="V10" s="123">
        <f t="shared" si="15"/>
        <v>14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>
        <f t="shared" si="0"/>
        <v>50</v>
      </c>
      <c r="E11" s="123">
        <f t="shared" si="1"/>
        <v>50</v>
      </c>
      <c r="F11" s="123">
        <f t="shared" si="2"/>
        <v>50</v>
      </c>
      <c r="G11" s="123">
        <f t="shared" si="3"/>
        <v>50</v>
      </c>
      <c r="H11" s="196" t="str">
        <f t="shared" si="4"/>
        <v>=</v>
      </c>
      <c r="I11" s="197">
        <f t="shared" si="5"/>
        <v>0</v>
      </c>
      <c r="J11" s="198">
        <f t="shared" si="6"/>
        <v>0</v>
      </c>
      <c r="K11" s="25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35</v>
      </c>
      <c r="Q11" s="123">
        <f t="shared" si="11"/>
        <v>35</v>
      </c>
      <c r="R11" s="123">
        <f t="shared" si="12"/>
        <v>35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54"/>
      <c r="L12" s="123">
        <f t="shared" si="7"/>
        <v>12</v>
      </c>
      <c r="M12" s="123">
        <f t="shared" si="8"/>
        <v>12</v>
      </c>
      <c r="N12" s="123">
        <f t="shared" si="9"/>
        <v>12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8.1666666666666661</v>
      </c>
      <c r="E13" s="123">
        <f t="shared" si="1"/>
        <v>8</v>
      </c>
      <c r="F13" s="123">
        <f t="shared" si="2"/>
        <v>9</v>
      </c>
      <c r="G13" s="123">
        <f t="shared" si="3"/>
        <v>8.1999999999999993</v>
      </c>
      <c r="H13" s="196" t="str">
        <f t="shared" si="4"/>
        <v>↓</v>
      </c>
      <c r="I13" s="197">
        <f t="shared" si="5"/>
        <v>-3.3333333333333215E-2</v>
      </c>
      <c r="J13" s="198">
        <f t="shared" si="6"/>
        <v>-4.0650406504064898E-3</v>
      </c>
      <c r="K13" s="254"/>
      <c r="L13" s="123" t="str">
        <f t="shared" si="7"/>
        <v>n.d.</v>
      </c>
      <c r="M13" s="123" t="str">
        <f t="shared" si="8"/>
        <v>n.d.</v>
      </c>
      <c r="N13" s="123" t="str">
        <f t="shared" si="9"/>
        <v>n.d.</v>
      </c>
      <c r="O13" s="124"/>
      <c r="P13" s="123">
        <f t="shared" si="10"/>
        <v>8.5</v>
      </c>
      <c r="Q13" s="123">
        <f t="shared" si="11"/>
        <v>8</v>
      </c>
      <c r="R13" s="123">
        <f t="shared" si="12"/>
        <v>9</v>
      </c>
      <c r="S13" s="124"/>
      <c r="T13" s="123">
        <f t="shared" si="13"/>
        <v>12.75</v>
      </c>
      <c r="U13" s="123">
        <f t="shared" si="14"/>
        <v>10</v>
      </c>
      <c r="V13" s="123">
        <f t="shared" si="15"/>
        <v>17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7.666666666666667</v>
      </c>
      <c r="E14" s="123">
        <f t="shared" si="1"/>
        <v>7</v>
      </c>
      <c r="F14" s="123">
        <f t="shared" si="2"/>
        <v>8</v>
      </c>
      <c r="G14" s="123">
        <f t="shared" si="3"/>
        <v>8</v>
      </c>
      <c r="H14" s="196" t="str">
        <f>IF(D14="n.d.","",IF(G14="n.d.","",IF(D14=G14,"=",IF(D14&gt;G14,"↑","↓"))))</f>
        <v>↓</v>
      </c>
      <c r="I14" s="197">
        <f>IF(D14="n.d.","",IF(G14="n.d.","",(D14-G14)))</f>
        <v>-0.33333333333333304</v>
      </c>
      <c r="J14" s="198">
        <f>IF(D14="n.d.","",IF(G14="n.d.","",(D14-G14)/G14))</f>
        <v>-4.166666666666663E-2</v>
      </c>
      <c r="K14" s="254"/>
      <c r="L14" s="123">
        <f t="shared" si="7"/>
        <v>8</v>
      </c>
      <c r="M14" s="123">
        <f t="shared" si="8"/>
        <v>8</v>
      </c>
      <c r="N14" s="123">
        <f t="shared" si="9"/>
        <v>8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5.333333333333333</v>
      </c>
      <c r="E15" s="123">
        <f t="shared" si="1"/>
        <v>5</v>
      </c>
      <c r="F15" s="123">
        <f t="shared" si="2"/>
        <v>6</v>
      </c>
      <c r="G15" s="123">
        <f t="shared" si="3"/>
        <v>5.666666666666667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-0.33333333333333393</v>
      </c>
      <c r="J15" s="198">
        <f t="shared" ref="J15:J55" si="18">IF(D15="n.d.","",IF(G15="n.d.","",(D15-G15)/G15))</f>
        <v>-5.8823529411764809E-2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15.5</v>
      </c>
      <c r="E16" s="123">
        <f t="shared" si="1"/>
        <v>15</v>
      </c>
      <c r="F16" s="123">
        <f t="shared" si="2"/>
        <v>16</v>
      </c>
      <c r="G16" s="123">
        <f t="shared" si="3"/>
        <v>15.5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25"/>
      <c r="L16" s="125">
        <f t="shared" si="7"/>
        <v>16.333333333333332</v>
      </c>
      <c r="M16" s="125">
        <f t="shared" si="8"/>
        <v>15</v>
      </c>
      <c r="N16" s="125">
        <f t="shared" si="9"/>
        <v>17</v>
      </c>
      <c r="O16" s="124"/>
      <c r="P16" s="124">
        <f t="shared" si="10"/>
        <v>17</v>
      </c>
      <c r="Q16" s="124">
        <f t="shared" si="11"/>
        <v>16</v>
      </c>
      <c r="R16" s="124">
        <f t="shared" si="12"/>
        <v>18</v>
      </c>
      <c r="S16" s="124"/>
      <c r="T16" s="124">
        <f t="shared" si="13"/>
        <v>19</v>
      </c>
      <c r="U16" s="124">
        <f t="shared" si="14"/>
        <v>18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13.5</v>
      </c>
      <c r="E17" s="123">
        <f t="shared" si="1"/>
        <v>13</v>
      </c>
      <c r="F17" s="123">
        <f t="shared" si="2"/>
        <v>14</v>
      </c>
      <c r="G17" s="123">
        <f t="shared" si="3"/>
        <v>13.875</v>
      </c>
      <c r="H17" s="196" t="str">
        <f t="shared" si="16"/>
        <v>↓</v>
      </c>
      <c r="I17" s="197">
        <f t="shared" si="17"/>
        <v>-0.375</v>
      </c>
      <c r="J17" s="198">
        <f t="shared" si="18"/>
        <v>-2.7027027027027029E-2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31.25</v>
      </c>
      <c r="E18" s="123">
        <f t="shared" si="1"/>
        <v>22</v>
      </c>
      <c r="F18" s="123">
        <f t="shared" si="2"/>
        <v>33</v>
      </c>
      <c r="G18" s="123">
        <f t="shared" si="3"/>
        <v>31.375</v>
      </c>
      <c r="H18" s="196" t="str">
        <f t="shared" si="16"/>
        <v>↓</v>
      </c>
      <c r="I18" s="197">
        <f t="shared" si="17"/>
        <v>-0.125</v>
      </c>
      <c r="J18" s="198">
        <f t="shared" si="18"/>
        <v>-3.9840637450199202E-3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36.5</v>
      </c>
      <c r="Q18" s="124">
        <f t="shared" si="11"/>
        <v>35</v>
      </c>
      <c r="R18" s="124">
        <f t="shared" si="12"/>
        <v>38</v>
      </c>
      <c r="S18" s="124"/>
      <c r="T18" s="124">
        <f t="shared" si="13"/>
        <v>34.200000000000003</v>
      </c>
      <c r="U18" s="124">
        <f t="shared" si="14"/>
        <v>33</v>
      </c>
      <c r="V18" s="124">
        <f t="shared" si="15"/>
        <v>35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22</v>
      </c>
      <c r="E19" s="123">
        <f t="shared" si="1"/>
        <v>22</v>
      </c>
      <c r="F19" s="123">
        <f t="shared" si="2"/>
        <v>22</v>
      </c>
      <c r="G19" s="123">
        <f t="shared" si="3"/>
        <v>25.8</v>
      </c>
      <c r="H19" s="196" t="str">
        <f t="shared" si="16"/>
        <v>↓</v>
      </c>
      <c r="I19" s="197">
        <f t="shared" si="17"/>
        <v>-3.8000000000000007</v>
      </c>
      <c r="J19" s="198">
        <f t="shared" si="18"/>
        <v>-0.14728682170542637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40.799999999999997</v>
      </c>
      <c r="E20" s="123">
        <f t="shared" si="1"/>
        <v>40</v>
      </c>
      <c r="F20" s="123">
        <f t="shared" si="2"/>
        <v>42</v>
      </c>
      <c r="G20" s="123">
        <f t="shared" si="3"/>
        <v>38.5</v>
      </c>
      <c r="H20" s="196" t="str">
        <f t="shared" si="16"/>
        <v>↑</v>
      </c>
      <c r="I20" s="197">
        <f t="shared" si="17"/>
        <v>2.2999999999999972</v>
      </c>
      <c r="J20" s="198">
        <f t="shared" si="18"/>
        <v>5.9740259740259663E-2</v>
      </c>
      <c r="K20" s="125"/>
      <c r="L20" s="125">
        <f t="shared" si="7"/>
        <v>36.5</v>
      </c>
      <c r="M20" s="125">
        <f t="shared" si="8"/>
        <v>35</v>
      </c>
      <c r="N20" s="125">
        <f t="shared" si="9"/>
        <v>38</v>
      </c>
      <c r="O20" s="124"/>
      <c r="P20" s="124">
        <f t="shared" si="10"/>
        <v>35</v>
      </c>
      <c r="Q20" s="124">
        <f t="shared" si="11"/>
        <v>35</v>
      </c>
      <c r="R20" s="124">
        <f t="shared" si="12"/>
        <v>35</v>
      </c>
      <c r="S20" s="124"/>
      <c r="T20" s="124">
        <f t="shared" si="13"/>
        <v>37.25</v>
      </c>
      <c r="U20" s="124">
        <f t="shared" si="14"/>
        <v>35</v>
      </c>
      <c r="V20" s="124">
        <f t="shared" si="15"/>
        <v>40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24</v>
      </c>
      <c r="E21" s="123">
        <f t="shared" si="1"/>
        <v>24</v>
      </c>
      <c r="F21" s="123">
        <f t="shared" si="2"/>
        <v>24</v>
      </c>
      <c r="G21" s="123">
        <f t="shared" si="3"/>
        <v>27.8</v>
      </c>
      <c r="H21" s="196" t="str">
        <f t="shared" si="16"/>
        <v>↓</v>
      </c>
      <c r="I21" s="197">
        <f t="shared" si="17"/>
        <v>-3.8000000000000007</v>
      </c>
      <c r="J21" s="198">
        <f t="shared" si="18"/>
        <v>-0.1366906474820144</v>
      </c>
      <c r="K21" s="125"/>
      <c r="L21" s="125">
        <f t="shared" si="7"/>
        <v>28.666666666666668</v>
      </c>
      <c r="M21" s="125">
        <f t="shared" si="8"/>
        <v>28</v>
      </c>
      <c r="N21" s="125">
        <f t="shared" si="9"/>
        <v>30</v>
      </c>
      <c r="O21" s="124"/>
      <c r="P21" s="124">
        <f t="shared" si="10"/>
        <v>30.333333333333332</v>
      </c>
      <c r="Q21" s="124">
        <f t="shared" si="11"/>
        <v>29</v>
      </c>
      <c r="R21" s="124">
        <f t="shared" si="12"/>
        <v>32</v>
      </c>
      <c r="S21" s="124"/>
      <c r="T21" s="124">
        <f t="shared" si="13"/>
        <v>30.6</v>
      </c>
      <c r="U21" s="124">
        <f t="shared" si="14"/>
        <v>28</v>
      </c>
      <c r="V21" s="124">
        <f t="shared" si="15"/>
        <v>33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14.285714285714286</v>
      </c>
      <c r="E22" s="123">
        <f t="shared" si="1"/>
        <v>14</v>
      </c>
      <c r="F22" s="123">
        <f t="shared" si="2"/>
        <v>15</v>
      </c>
      <c r="G22" s="123">
        <f t="shared" si="3"/>
        <v>14.285714285714286</v>
      </c>
      <c r="H22" s="196" t="str">
        <f t="shared" si="16"/>
        <v>=</v>
      </c>
      <c r="I22" s="197">
        <f t="shared" si="17"/>
        <v>0</v>
      </c>
      <c r="J22" s="198">
        <f t="shared" si="18"/>
        <v>0</v>
      </c>
      <c r="K22" s="125"/>
      <c r="L22" s="125">
        <f t="shared" si="7"/>
        <v>16.666666666666668</v>
      </c>
      <c r="M22" s="125">
        <f t="shared" si="8"/>
        <v>16</v>
      </c>
      <c r="N22" s="125">
        <f t="shared" si="9"/>
        <v>17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13.2</v>
      </c>
      <c r="U22" s="124">
        <f t="shared" si="14"/>
        <v>12</v>
      </c>
      <c r="V22" s="124">
        <f t="shared" si="15"/>
        <v>14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12.285714285714286</v>
      </c>
      <c r="E23" s="123">
        <f t="shared" si="1"/>
        <v>12</v>
      </c>
      <c r="F23" s="123">
        <f t="shared" si="2"/>
        <v>13</v>
      </c>
      <c r="G23" s="123">
        <f t="shared" si="3"/>
        <v>12.4</v>
      </c>
      <c r="H23" s="196" t="str">
        <f t="shared" si="16"/>
        <v>↓</v>
      </c>
      <c r="I23" s="197">
        <f t="shared" si="17"/>
        <v>-0.11428571428571388</v>
      </c>
      <c r="J23" s="198">
        <f t="shared" si="18"/>
        <v>-9.2165898617511191E-3</v>
      </c>
      <c r="K23" s="125"/>
      <c r="L23" s="125">
        <f t="shared" si="7"/>
        <v>15.5</v>
      </c>
      <c r="M23" s="125">
        <f t="shared" si="8"/>
        <v>15</v>
      </c>
      <c r="N23" s="125">
        <f t="shared" si="9"/>
        <v>16</v>
      </c>
      <c r="O23" s="124"/>
      <c r="P23" s="124" t="str">
        <f t="shared" si="10"/>
        <v>n.d.</v>
      </c>
      <c r="Q23" s="124" t="str">
        <f t="shared" si="11"/>
        <v>n.d.</v>
      </c>
      <c r="R23" s="124" t="str">
        <f t="shared" si="12"/>
        <v>n.d.</v>
      </c>
      <c r="S23" s="124"/>
      <c r="T23" s="124">
        <f t="shared" si="13"/>
        <v>12.6</v>
      </c>
      <c r="U23" s="124">
        <f t="shared" si="14"/>
        <v>12</v>
      </c>
      <c r="V23" s="124">
        <f t="shared" si="15"/>
        <v>14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18.666666666666668</v>
      </c>
      <c r="E25" s="123">
        <f t="shared" si="1"/>
        <v>18</v>
      </c>
      <c r="F25" s="123">
        <f t="shared" si="2"/>
        <v>20</v>
      </c>
      <c r="G25" s="123">
        <f t="shared" si="3"/>
        <v>19.333333333333332</v>
      </c>
      <c r="H25" s="196" t="str">
        <f t="shared" si="16"/>
        <v>↓</v>
      </c>
      <c r="I25" s="197">
        <f t="shared" si="17"/>
        <v>-0.6666666666666643</v>
      </c>
      <c r="J25" s="198">
        <f t="shared" si="18"/>
        <v>-3.4482758620689537E-2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18</v>
      </c>
      <c r="Q25" s="124">
        <f t="shared" si="11"/>
        <v>18</v>
      </c>
      <c r="R25" s="124">
        <f t="shared" si="12"/>
        <v>18</v>
      </c>
      <c r="S25" s="124"/>
      <c r="T25" s="124">
        <f t="shared" si="13"/>
        <v>12</v>
      </c>
      <c r="U25" s="124">
        <f t="shared" si="14"/>
        <v>12</v>
      </c>
      <c r="V25" s="124">
        <f t="shared" si="15"/>
        <v>12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47</v>
      </c>
      <c r="E26" s="123">
        <f t="shared" si="1"/>
        <v>45</v>
      </c>
      <c r="F26" s="123">
        <f t="shared" si="2"/>
        <v>48</v>
      </c>
      <c r="G26" s="123">
        <f t="shared" si="3"/>
        <v>47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 t="str">
        <f t="shared" si="10"/>
        <v>n.d.</v>
      </c>
      <c r="Q26" s="124" t="str">
        <f t="shared" si="11"/>
        <v>n.d.</v>
      </c>
      <c r="R26" s="124" t="str">
        <f t="shared" si="12"/>
        <v>n.d.</v>
      </c>
      <c r="S26" s="124"/>
      <c r="T26" s="124">
        <f t="shared" si="13"/>
        <v>35</v>
      </c>
      <c r="U26" s="124">
        <f t="shared" si="14"/>
        <v>35</v>
      </c>
      <c r="V26" s="124">
        <f t="shared" si="15"/>
        <v>35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10</v>
      </c>
      <c r="E27" s="123">
        <f t="shared" si="1"/>
        <v>10</v>
      </c>
      <c r="F27" s="123">
        <f t="shared" si="2"/>
        <v>10</v>
      </c>
      <c r="G27" s="123">
        <f t="shared" si="3"/>
        <v>10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9</v>
      </c>
      <c r="M27" s="125">
        <f t="shared" si="8"/>
        <v>9</v>
      </c>
      <c r="N27" s="125">
        <f t="shared" si="9"/>
        <v>9</v>
      </c>
      <c r="O27" s="124"/>
      <c r="P27" s="124">
        <f t="shared" si="10"/>
        <v>11.5</v>
      </c>
      <c r="Q27" s="124">
        <f t="shared" si="11"/>
        <v>9</v>
      </c>
      <c r="R27" s="124">
        <f t="shared" si="12"/>
        <v>13</v>
      </c>
      <c r="S27" s="124"/>
      <c r="T27" s="124">
        <f t="shared" si="13"/>
        <v>10.666666666666666</v>
      </c>
      <c r="U27" s="124">
        <f t="shared" si="14"/>
        <v>10</v>
      </c>
      <c r="V27" s="124">
        <f t="shared" si="15"/>
        <v>12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8</v>
      </c>
      <c r="E28" s="123">
        <f t="shared" si="1"/>
        <v>8</v>
      </c>
      <c r="F28" s="123">
        <f t="shared" si="2"/>
        <v>8</v>
      </c>
      <c r="G28" s="123">
        <f t="shared" si="3"/>
        <v>8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19.333333333333332</v>
      </c>
      <c r="E29" s="123">
        <f t="shared" si="1"/>
        <v>18</v>
      </c>
      <c r="F29" s="123">
        <f t="shared" si="2"/>
        <v>20</v>
      </c>
      <c r="G29" s="123">
        <f t="shared" si="3"/>
        <v>16.666666666666668</v>
      </c>
      <c r="H29" s="196" t="str">
        <f t="shared" si="16"/>
        <v>↑</v>
      </c>
      <c r="I29" s="197">
        <f t="shared" si="17"/>
        <v>2.6666666666666643</v>
      </c>
      <c r="J29" s="198">
        <f t="shared" si="18"/>
        <v>0.15999999999999984</v>
      </c>
      <c r="K29" s="125"/>
      <c r="L29" s="125">
        <f t="shared" si="7"/>
        <v>26</v>
      </c>
      <c r="M29" s="125">
        <f t="shared" si="8"/>
        <v>26</v>
      </c>
      <c r="N29" s="125">
        <f t="shared" si="9"/>
        <v>26</v>
      </c>
      <c r="O29" s="124"/>
      <c r="P29" s="124" t="str">
        <f t="shared" si="10"/>
        <v>n.d.</v>
      </c>
      <c r="Q29" s="124" t="str">
        <f t="shared" si="11"/>
        <v>n.d.</v>
      </c>
      <c r="R29" s="124" t="str">
        <f t="shared" si="12"/>
        <v>n.d.</v>
      </c>
      <c r="S29" s="124"/>
      <c r="T29" s="124">
        <f t="shared" si="13"/>
        <v>19.399999999999999</v>
      </c>
      <c r="U29" s="124">
        <f t="shared" si="14"/>
        <v>18</v>
      </c>
      <c r="V29" s="124">
        <f t="shared" si="15"/>
        <v>21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11.857142857142858</v>
      </c>
      <c r="E30" s="123">
        <f t="shared" si="1"/>
        <v>11</v>
      </c>
      <c r="F30" s="123">
        <f t="shared" si="2"/>
        <v>12</v>
      </c>
      <c r="G30" s="123">
        <f t="shared" si="3"/>
        <v>11</v>
      </c>
      <c r="H30" s="196" t="str">
        <f t="shared" si="16"/>
        <v>↑</v>
      </c>
      <c r="I30" s="197">
        <f t="shared" si="17"/>
        <v>0.85714285714285765</v>
      </c>
      <c r="J30" s="198">
        <f t="shared" si="18"/>
        <v>7.7922077922077962E-2</v>
      </c>
      <c r="K30" s="125"/>
      <c r="L30" s="125">
        <f t="shared" si="7"/>
        <v>12</v>
      </c>
      <c r="M30" s="125">
        <f t="shared" si="8"/>
        <v>12</v>
      </c>
      <c r="N30" s="125">
        <f t="shared" si="9"/>
        <v>12</v>
      </c>
      <c r="O30" s="124"/>
      <c r="P30" s="124">
        <f t="shared" si="10"/>
        <v>11.666666666666666</v>
      </c>
      <c r="Q30" s="124">
        <f t="shared" si="11"/>
        <v>11</v>
      </c>
      <c r="R30" s="124">
        <f t="shared" si="12"/>
        <v>12</v>
      </c>
      <c r="S30" s="124"/>
      <c r="T30" s="124">
        <f t="shared" si="13"/>
        <v>12.2</v>
      </c>
      <c r="U30" s="124">
        <f t="shared" si="14"/>
        <v>10</v>
      </c>
      <c r="V30" s="124">
        <f t="shared" si="15"/>
        <v>14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60</v>
      </c>
      <c r="E32" s="123">
        <f t="shared" si="1"/>
        <v>60</v>
      </c>
      <c r="F32" s="123">
        <f t="shared" si="2"/>
        <v>60</v>
      </c>
      <c r="G32" s="123">
        <f t="shared" si="3"/>
        <v>60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80</v>
      </c>
      <c r="E33" s="123">
        <f t="shared" si="1"/>
        <v>80</v>
      </c>
      <c r="F33" s="123">
        <f t="shared" si="2"/>
        <v>80</v>
      </c>
      <c r="G33" s="123">
        <f t="shared" si="3"/>
        <v>80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 t="str">
        <f t="shared" si="10"/>
        <v>n.d.</v>
      </c>
      <c r="Q33" s="124" t="str">
        <f t="shared" si="11"/>
        <v>n.d.</v>
      </c>
      <c r="R33" s="124" t="str">
        <f t="shared" si="12"/>
        <v>n.d.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60</v>
      </c>
      <c r="E34" s="123">
        <f t="shared" si="1"/>
        <v>60</v>
      </c>
      <c r="F34" s="123">
        <f t="shared" si="2"/>
        <v>60</v>
      </c>
      <c r="G34" s="123">
        <f t="shared" si="3"/>
        <v>60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120</v>
      </c>
      <c r="Q34" s="124">
        <f t="shared" si="11"/>
        <v>120</v>
      </c>
      <c r="R34" s="124">
        <f t="shared" si="12"/>
        <v>120</v>
      </c>
      <c r="S34" s="124"/>
      <c r="T34" s="124">
        <f t="shared" si="13"/>
        <v>100</v>
      </c>
      <c r="U34" s="124">
        <f t="shared" si="14"/>
        <v>75</v>
      </c>
      <c r="V34" s="124">
        <f t="shared" si="15"/>
        <v>125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32.25</v>
      </c>
      <c r="E35" s="123">
        <f t="shared" si="1"/>
        <v>32</v>
      </c>
      <c r="F35" s="123">
        <f t="shared" si="2"/>
        <v>33</v>
      </c>
      <c r="G35" s="123">
        <f t="shared" si="3"/>
        <v>32.25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37</v>
      </c>
      <c r="E36" s="123">
        <f t="shared" si="1"/>
        <v>37</v>
      </c>
      <c r="F36" s="123">
        <f t="shared" si="2"/>
        <v>37</v>
      </c>
      <c r="G36" s="123">
        <f t="shared" si="3"/>
        <v>37.875</v>
      </c>
      <c r="H36" s="196" t="str">
        <f t="shared" si="16"/>
        <v>↓</v>
      </c>
      <c r="I36" s="197">
        <f t="shared" si="17"/>
        <v>-0.875</v>
      </c>
      <c r="J36" s="198">
        <f t="shared" si="18"/>
        <v>-2.3102310231023101E-2</v>
      </c>
      <c r="K36" s="125"/>
      <c r="L36" s="125">
        <f t="shared" si="7"/>
        <v>39.333333333333336</v>
      </c>
      <c r="M36" s="125">
        <f t="shared" si="8"/>
        <v>38</v>
      </c>
      <c r="N36" s="125">
        <f t="shared" si="9"/>
        <v>40</v>
      </c>
      <c r="O36" s="124"/>
      <c r="P36" s="124">
        <f t="shared" si="10"/>
        <v>38.333333333333336</v>
      </c>
      <c r="Q36" s="124">
        <f t="shared" si="11"/>
        <v>37</v>
      </c>
      <c r="R36" s="124">
        <f t="shared" si="12"/>
        <v>40</v>
      </c>
      <c r="S36" s="124"/>
      <c r="T36" s="124">
        <f t="shared" si="13"/>
        <v>35.799999999999997</v>
      </c>
      <c r="U36" s="124">
        <f t="shared" si="14"/>
        <v>34</v>
      </c>
      <c r="V36" s="124">
        <f t="shared" si="15"/>
        <v>37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35</v>
      </c>
      <c r="E37" s="123">
        <f t="shared" si="1"/>
        <v>35</v>
      </c>
      <c r="F37" s="123">
        <f t="shared" si="2"/>
        <v>35</v>
      </c>
      <c r="G37" s="123">
        <f t="shared" si="3"/>
        <v>35.875</v>
      </c>
      <c r="H37" s="196" t="str">
        <f t="shared" si="16"/>
        <v>↓</v>
      </c>
      <c r="I37" s="197">
        <f t="shared" si="17"/>
        <v>-0.875</v>
      </c>
      <c r="J37" s="198">
        <f t="shared" si="18"/>
        <v>-2.4390243902439025E-2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24</v>
      </c>
      <c r="E38" s="123">
        <f t="shared" si="1"/>
        <v>24</v>
      </c>
      <c r="F38" s="123">
        <f t="shared" si="2"/>
        <v>24</v>
      </c>
      <c r="G38" s="123">
        <f t="shared" si="3"/>
        <v>25.666666666666668</v>
      </c>
      <c r="H38" s="196" t="str">
        <f t="shared" si="16"/>
        <v>↓</v>
      </c>
      <c r="I38" s="197">
        <f t="shared" si="17"/>
        <v>-1.6666666666666679</v>
      </c>
      <c r="J38" s="198">
        <f t="shared" si="18"/>
        <v>-6.4935064935064984E-2</v>
      </c>
      <c r="K38" s="125"/>
      <c r="L38" s="125">
        <f t="shared" si="7"/>
        <v>19</v>
      </c>
      <c r="M38" s="125">
        <f t="shared" si="8"/>
        <v>18</v>
      </c>
      <c r="N38" s="125">
        <f t="shared" si="9"/>
        <v>20</v>
      </c>
      <c r="O38" s="124"/>
      <c r="P38" s="124">
        <f t="shared" si="10"/>
        <v>18.666666666666668</v>
      </c>
      <c r="Q38" s="124">
        <f t="shared" si="11"/>
        <v>18</v>
      </c>
      <c r="R38" s="124">
        <f t="shared" si="12"/>
        <v>19</v>
      </c>
      <c r="S38" s="124"/>
      <c r="T38" s="124">
        <f t="shared" si="13"/>
        <v>29</v>
      </c>
      <c r="U38" s="124">
        <f t="shared" si="14"/>
        <v>28</v>
      </c>
      <c r="V38" s="124">
        <f t="shared" si="15"/>
        <v>30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22</v>
      </c>
      <c r="E39" s="123">
        <f t="shared" ref="E39:E55" si="20">IF( ISERROR(VLOOKUP(CONCATENATE(A39,"TIENDONA"),sansalvador,6,FALSE)),"n.d.",VLOOKUP(CONCATENATE(A39,"TIENDONA"),sansalvador,6,FALSE))</f>
        <v>22</v>
      </c>
      <c r="F39" s="123">
        <f t="shared" ref="F39:F55" si="21">IF( ISERROR(VLOOKUP(CONCATENATE(A39,"TIENDONA"),sansalvador,7,FALSE)),"n.d.",VLOOKUP(CONCATENATE(A39,"TIENDONA"),sansalvador,7,FALSE))</f>
        <v>22</v>
      </c>
      <c r="G39" s="123">
        <f t="shared" ref="G39:G55" si="22">IF(ISERROR(VLOOKUP(CONCATENATE(A39,"TIENDONA"),sansalvadorpasado,5,FALSE)),"n.d.",VLOOKUP(CONCATENATE(A39,"TIENDONA"),sansalvadorpasado,5,FALSE))</f>
        <v>23.666666666666668</v>
      </c>
      <c r="H39" s="196" t="str">
        <f t="shared" si="16"/>
        <v>↓</v>
      </c>
      <c r="I39" s="197">
        <f t="shared" si="17"/>
        <v>-1.6666666666666679</v>
      </c>
      <c r="J39" s="198">
        <f t="shared" si="18"/>
        <v>-7.0422535211267651E-2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>
        <f t="shared" ref="P39:P55" si="26">IF(ISERROR(VLOOKUP(CONCATENATE(A39,$P$5),sansalvador,5,FALSE)),"n.d.",VLOOKUP(CONCATENATE(A39,$P$5),sansalvador,5,FALSE))</f>
        <v>16</v>
      </c>
      <c r="Q39" s="124">
        <f t="shared" ref="Q39:Q55" si="27">IF(ISERROR(VLOOKUP(CONCATENATE(A39,$P$5),sansalvador,6,FALSE)),"n.d.",VLOOKUP(CONCATENATE(A39,$P$5),sansalvador,6,FALSE))</f>
        <v>16</v>
      </c>
      <c r="R39" s="124">
        <f t="shared" ref="R39:R55" si="28">IF(ISERROR(VLOOKUP(CONCATENATE(A39,$P$5),sansalvador,7,FALSE)),"n.d.",VLOOKUP(CONCATENATE(A39,$P$5),sansalvador,7,FALSE))</f>
        <v>16</v>
      </c>
      <c r="S39" s="124"/>
      <c r="T39" s="124">
        <f t="shared" ref="T39:T55" si="29">IF(ISERROR(VLOOKUP(CONCATENATE(A39,$T$5),sansalvador,5,FALSE)),"n.d.",VLOOKUP(CONCATENATE(A39,$T$5),sansalvador,5,FALSE))</f>
        <v>28</v>
      </c>
      <c r="U39" s="124">
        <f t="shared" ref="U39:U55" si="30">IF(ISERROR(VLOOKUP(CONCATENATE(A39,$T$5),sansalvador,6,FALSE)),"n.d.",VLOOKUP(CONCATENATE(A39,$T$5),sansalvador,6,FALSE))</f>
        <v>28</v>
      </c>
      <c r="V39" s="124">
        <f t="shared" ref="V39:V55" si="31">IF(ISERROR(VLOOKUP(CONCATENATE(A39,$T$5),sansalvador,7,FALSE)),"n.d.",VLOOKUP(CONCATENATE(A39,$T$5),sansalvador,7,FALSE))</f>
        <v>28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24</v>
      </c>
      <c r="E40" s="123">
        <f t="shared" si="20"/>
        <v>24</v>
      </c>
      <c r="F40" s="123">
        <f t="shared" si="21"/>
        <v>24</v>
      </c>
      <c r="G40" s="123">
        <f t="shared" si="22"/>
        <v>24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25</v>
      </c>
      <c r="M40" s="125">
        <f t="shared" si="24"/>
        <v>25</v>
      </c>
      <c r="N40" s="125">
        <f t="shared" si="25"/>
        <v>25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20</v>
      </c>
      <c r="E41" s="123">
        <f t="shared" si="20"/>
        <v>20</v>
      </c>
      <c r="F41" s="123">
        <f t="shared" si="21"/>
        <v>20</v>
      </c>
      <c r="G41" s="123">
        <f t="shared" si="22"/>
        <v>20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 t="str">
        <f t="shared" si="23"/>
        <v>n.d.</v>
      </c>
      <c r="M41" s="125" t="str">
        <f t="shared" si="24"/>
        <v>n.d.</v>
      </c>
      <c r="N41" s="125" t="str">
        <f t="shared" si="25"/>
        <v>n.d.</v>
      </c>
      <c r="O41" s="124"/>
      <c r="P41" s="124">
        <f t="shared" si="26"/>
        <v>13.333333333333334</v>
      </c>
      <c r="Q41" s="124">
        <f t="shared" si="27"/>
        <v>12</v>
      </c>
      <c r="R41" s="124">
        <f t="shared" si="28"/>
        <v>16</v>
      </c>
      <c r="S41" s="124"/>
      <c r="T41" s="124">
        <f t="shared" si="29"/>
        <v>12.5</v>
      </c>
      <c r="U41" s="124">
        <f t="shared" si="30"/>
        <v>12</v>
      </c>
      <c r="V41" s="124">
        <f t="shared" si="31"/>
        <v>13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8.75</v>
      </c>
      <c r="E42" s="123">
        <f t="shared" si="20"/>
        <v>8</v>
      </c>
      <c r="F42" s="123">
        <f t="shared" si="21"/>
        <v>9</v>
      </c>
      <c r="G42" s="123">
        <f t="shared" si="22"/>
        <v>9.25</v>
      </c>
      <c r="H42" s="196" t="str">
        <f t="shared" si="16"/>
        <v>↓</v>
      </c>
      <c r="I42" s="197">
        <f t="shared" si="17"/>
        <v>-0.5</v>
      </c>
      <c r="J42" s="198">
        <f t="shared" si="18"/>
        <v>-5.4054054054054057E-2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11</v>
      </c>
      <c r="Q42" s="124">
        <f t="shared" si="27"/>
        <v>10</v>
      </c>
      <c r="R42" s="124">
        <f t="shared" si="28"/>
        <v>12</v>
      </c>
      <c r="S42" s="124"/>
      <c r="T42" s="124">
        <f t="shared" si="29"/>
        <v>9.8000000000000007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35</v>
      </c>
      <c r="E43" s="123">
        <f t="shared" si="20"/>
        <v>35</v>
      </c>
      <c r="F43" s="123">
        <f t="shared" si="21"/>
        <v>35</v>
      </c>
      <c r="G43" s="123">
        <f t="shared" si="22"/>
        <v>35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27.666666666666668</v>
      </c>
      <c r="M43" s="125">
        <f t="shared" si="24"/>
        <v>27</v>
      </c>
      <c r="N43" s="125">
        <f t="shared" si="25"/>
        <v>28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100</v>
      </c>
      <c r="E44" s="123">
        <f t="shared" si="20"/>
        <v>100</v>
      </c>
      <c r="F44" s="123">
        <f t="shared" si="21"/>
        <v>100</v>
      </c>
      <c r="G44" s="123">
        <f t="shared" si="22"/>
        <v>100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10.5</v>
      </c>
      <c r="E45" s="123">
        <f t="shared" si="20"/>
        <v>10</v>
      </c>
      <c r="F45" s="123">
        <f t="shared" si="21"/>
        <v>11</v>
      </c>
      <c r="G45" s="123">
        <f t="shared" si="22"/>
        <v>10.333333333333334</v>
      </c>
      <c r="H45" s="196" t="str">
        <f t="shared" si="16"/>
        <v>↑</v>
      </c>
      <c r="I45" s="197">
        <f t="shared" si="17"/>
        <v>0.16666666666666607</v>
      </c>
      <c r="J45" s="198">
        <f t="shared" si="18"/>
        <v>1.6129032258064457E-2</v>
      </c>
      <c r="K45" s="125"/>
      <c r="L45" s="125">
        <f t="shared" si="23"/>
        <v>13</v>
      </c>
      <c r="M45" s="125">
        <f t="shared" si="24"/>
        <v>13</v>
      </c>
      <c r="N45" s="125">
        <f t="shared" si="25"/>
        <v>13</v>
      </c>
      <c r="O45" s="124"/>
      <c r="P45" s="124">
        <f t="shared" si="26"/>
        <v>13.666666666666666</v>
      </c>
      <c r="Q45" s="124">
        <f t="shared" si="27"/>
        <v>13</v>
      </c>
      <c r="R45" s="124">
        <f t="shared" si="28"/>
        <v>14</v>
      </c>
      <c r="S45" s="124"/>
      <c r="T45" s="124">
        <f t="shared" si="29"/>
        <v>11.2</v>
      </c>
      <c r="U45" s="124">
        <f t="shared" si="30"/>
        <v>10</v>
      </c>
      <c r="V45" s="124">
        <f t="shared" si="31"/>
        <v>12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60</v>
      </c>
      <c r="E46" s="123">
        <f t="shared" si="20"/>
        <v>60</v>
      </c>
      <c r="F46" s="123">
        <f t="shared" si="21"/>
        <v>60</v>
      </c>
      <c r="G46" s="123">
        <f t="shared" si="22"/>
        <v>60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8.5</v>
      </c>
      <c r="E47" s="123">
        <f t="shared" si="20"/>
        <v>8</v>
      </c>
      <c r="F47" s="123">
        <f t="shared" si="21"/>
        <v>9</v>
      </c>
      <c r="G47" s="123">
        <f t="shared" si="22"/>
        <v>8.3333333333333339</v>
      </c>
      <c r="H47" s="196" t="str">
        <f t="shared" si="16"/>
        <v>↑</v>
      </c>
      <c r="I47" s="197">
        <f t="shared" si="17"/>
        <v>0.16666666666666607</v>
      </c>
      <c r="J47" s="198">
        <f t="shared" si="18"/>
        <v>1.9999999999999928E-2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250</v>
      </c>
      <c r="E48" s="123">
        <f t="shared" si="20"/>
        <v>250</v>
      </c>
      <c r="F48" s="123">
        <f t="shared" si="21"/>
        <v>250</v>
      </c>
      <c r="G48" s="123">
        <f t="shared" si="22"/>
        <v>250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>
        <f t="shared" si="26"/>
        <v>275</v>
      </c>
      <c r="Q48" s="124">
        <f t="shared" si="27"/>
        <v>275</v>
      </c>
      <c r="R48" s="124">
        <f t="shared" si="28"/>
        <v>275</v>
      </c>
      <c r="S48" s="124"/>
      <c r="T48" s="124">
        <f t="shared" si="29"/>
        <v>300</v>
      </c>
      <c r="U48" s="124">
        <f t="shared" si="30"/>
        <v>300</v>
      </c>
      <c r="V48" s="124">
        <f t="shared" si="31"/>
        <v>300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 t="str">
        <f t="shared" si="26"/>
        <v>n.d.</v>
      </c>
      <c r="Q49" s="124" t="str">
        <f t="shared" si="27"/>
        <v>n.d.</v>
      </c>
      <c r="R49" s="124" t="str">
        <f t="shared" si="28"/>
        <v>n.d.</v>
      </c>
      <c r="S49" s="124"/>
      <c r="T49" s="124">
        <f t="shared" si="29"/>
        <v>210</v>
      </c>
      <c r="U49" s="124">
        <f t="shared" si="30"/>
        <v>200</v>
      </c>
      <c r="V49" s="124">
        <f t="shared" si="31"/>
        <v>225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23.272727272727273</v>
      </c>
      <c r="E50" s="123">
        <f t="shared" si="20"/>
        <v>22</v>
      </c>
      <c r="F50" s="123">
        <f t="shared" si="21"/>
        <v>26</v>
      </c>
      <c r="G50" s="123">
        <f t="shared" si="22"/>
        <v>25.25</v>
      </c>
      <c r="H50" s="196" t="str">
        <f t="shared" si="16"/>
        <v>↓</v>
      </c>
      <c r="I50" s="197">
        <f t="shared" si="17"/>
        <v>-1.9772727272727266</v>
      </c>
      <c r="J50" s="198">
        <f t="shared" si="18"/>
        <v>-7.8307830783078278E-2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24.5</v>
      </c>
      <c r="Q50" s="124">
        <f t="shared" si="27"/>
        <v>24</v>
      </c>
      <c r="R50" s="124">
        <f t="shared" si="28"/>
        <v>25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 t="str">
        <f t="shared" si="19"/>
        <v>n.d.</v>
      </c>
      <c r="E51" s="123" t="str">
        <f t="shared" si="20"/>
        <v>n.d.</v>
      </c>
      <c r="F51" s="123" t="str">
        <f t="shared" si="21"/>
        <v>n.d.</v>
      </c>
      <c r="G51" s="123" t="str">
        <f t="shared" si="22"/>
        <v>n.d.</v>
      </c>
      <c r="H51" s="196" t="str">
        <f t="shared" si="16"/>
        <v/>
      </c>
      <c r="I51" s="197" t="str">
        <f t="shared" si="17"/>
        <v/>
      </c>
      <c r="J51" s="198" t="str">
        <f t="shared" si="18"/>
        <v/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25.272727272727273</v>
      </c>
      <c r="E52" s="123">
        <f t="shared" si="20"/>
        <v>24</v>
      </c>
      <c r="F52" s="123">
        <f t="shared" si="21"/>
        <v>28</v>
      </c>
      <c r="G52" s="123">
        <f t="shared" si="22"/>
        <v>27.25</v>
      </c>
      <c r="H52" s="196" t="str">
        <f t="shared" si="16"/>
        <v>↓</v>
      </c>
      <c r="I52" s="197">
        <f t="shared" si="17"/>
        <v>-1.9772727272727266</v>
      </c>
      <c r="J52" s="198">
        <f t="shared" si="18"/>
        <v>-7.2560467055879874E-2</v>
      </c>
      <c r="K52" s="125"/>
      <c r="L52" s="125">
        <f t="shared" si="23"/>
        <v>28.333333333333332</v>
      </c>
      <c r="M52" s="125">
        <f t="shared" si="24"/>
        <v>28</v>
      </c>
      <c r="N52" s="125">
        <f t="shared" si="25"/>
        <v>29</v>
      </c>
      <c r="O52" s="124"/>
      <c r="P52" s="124">
        <f t="shared" si="26"/>
        <v>28.333333333333332</v>
      </c>
      <c r="Q52" s="124">
        <f t="shared" si="27"/>
        <v>26</v>
      </c>
      <c r="R52" s="124">
        <f t="shared" si="28"/>
        <v>30</v>
      </c>
      <c r="S52" s="124"/>
      <c r="T52" s="124">
        <f t="shared" si="29"/>
        <v>27.6</v>
      </c>
      <c r="U52" s="124">
        <f t="shared" si="30"/>
        <v>27</v>
      </c>
      <c r="V52" s="124">
        <f t="shared" si="31"/>
        <v>28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>
        <f t="shared" si="23"/>
        <v>38</v>
      </c>
      <c r="M53" s="125">
        <f t="shared" si="24"/>
        <v>38</v>
      </c>
      <c r="N53" s="125">
        <f t="shared" si="25"/>
        <v>38</v>
      </c>
      <c r="O53" s="124"/>
      <c r="P53" s="124">
        <f t="shared" si="26"/>
        <v>43</v>
      </c>
      <c r="Q53" s="124">
        <f t="shared" si="27"/>
        <v>43</v>
      </c>
      <c r="R53" s="124">
        <f t="shared" si="28"/>
        <v>43</v>
      </c>
      <c r="S53" s="124"/>
      <c r="T53" s="124">
        <f t="shared" si="29"/>
        <v>37.75</v>
      </c>
      <c r="U53" s="124">
        <f t="shared" si="30"/>
        <v>35</v>
      </c>
      <c r="V53" s="124">
        <f t="shared" si="31"/>
        <v>40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25.4</v>
      </c>
      <c r="E54" s="123">
        <f t="shared" si="20"/>
        <v>25</v>
      </c>
      <c r="F54" s="123">
        <f t="shared" si="21"/>
        <v>27</v>
      </c>
      <c r="G54" s="123">
        <f t="shared" si="22"/>
        <v>25.333333333333332</v>
      </c>
      <c r="H54" s="196" t="str">
        <f t="shared" si="16"/>
        <v>↑</v>
      </c>
      <c r="I54" s="197">
        <f t="shared" si="17"/>
        <v>6.666666666666643E-2</v>
      </c>
      <c r="J54" s="198">
        <f t="shared" si="18"/>
        <v>2.6315789473684119E-3</v>
      </c>
      <c r="K54" s="126"/>
      <c r="L54" s="126">
        <f t="shared" si="23"/>
        <v>27.333333333333332</v>
      </c>
      <c r="M54" s="126">
        <f t="shared" si="24"/>
        <v>27</v>
      </c>
      <c r="N54" s="126">
        <f t="shared" si="25"/>
        <v>28</v>
      </c>
      <c r="O54" s="124"/>
      <c r="P54" s="124">
        <f t="shared" si="26"/>
        <v>25</v>
      </c>
      <c r="Q54" s="124">
        <f t="shared" si="27"/>
        <v>25</v>
      </c>
      <c r="R54" s="124">
        <f t="shared" si="28"/>
        <v>25</v>
      </c>
      <c r="S54" s="124"/>
      <c r="T54" s="124">
        <f t="shared" si="29"/>
        <v>26.666666666666668</v>
      </c>
      <c r="U54" s="124">
        <f t="shared" si="30"/>
        <v>26</v>
      </c>
      <c r="V54" s="124">
        <f t="shared" si="31"/>
        <v>28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10</v>
      </c>
      <c r="E55" s="123">
        <f t="shared" si="20"/>
        <v>10</v>
      </c>
      <c r="F55" s="123">
        <f t="shared" si="21"/>
        <v>10</v>
      </c>
      <c r="G55" s="123">
        <f t="shared" si="22"/>
        <v>10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11.5</v>
      </c>
      <c r="Q55" s="124">
        <f t="shared" si="27"/>
        <v>11</v>
      </c>
      <c r="R55" s="124">
        <f t="shared" si="28"/>
        <v>12</v>
      </c>
      <c r="S55" s="124"/>
      <c r="T55" s="124">
        <f t="shared" si="29"/>
        <v>12.6</v>
      </c>
      <c r="U55" s="124">
        <f t="shared" si="30"/>
        <v>12</v>
      </c>
      <c r="V55" s="124">
        <f t="shared" si="31"/>
        <v>14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INDECAEA2131123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47">
        <f>Y7</f>
        <v>45246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9" t="s">
        <v>253</v>
      </c>
      <c r="C5" s="249"/>
      <c r="D5" s="249"/>
      <c r="E5" s="249"/>
      <c r="F5" s="249"/>
      <c r="G5" s="249"/>
      <c r="H5" s="249"/>
      <c r="I5" s="249"/>
      <c r="J5" s="250"/>
      <c r="K5" s="106"/>
      <c r="L5" s="251" t="str">
        <f>+Hortalizas!L5</f>
        <v>SANTA ANA</v>
      </c>
      <c r="M5" s="251"/>
      <c r="N5" s="252"/>
      <c r="O5" s="107"/>
      <c r="P5" s="251" t="str">
        <f>+Hortalizas!P5</f>
        <v>SAN VICENTE</v>
      </c>
      <c r="Q5" s="251"/>
      <c r="R5" s="253"/>
      <c r="S5" s="107"/>
      <c r="T5" s="251" t="str">
        <f>+Hortalizas!T5</f>
        <v>SAN MIGUEL</v>
      </c>
      <c r="U5" s="251"/>
      <c r="V5" s="25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16/nov</v>
      </c>
      <c r="E6" s="111" t="s">
        <v>0</v>
      </c>
      <c r="F6" s="111" t="s">
        <v>1</v>
      </c>
      <c r="G6" s="112" t="str">
        <f>CONCATENATE(Y5," ",TEXT(Z8,"dd/mmm"))</f>
        <v>Promedio 15/nov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5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45246</v>
      </c>
      <c r="Z7" s="22">
        <f>+Y7</f>
        <v>45246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55"/>
      <c r="L8" s="134" t="str">
        <f t="shared" si="7"/>
        <v>n.d.</v>
      </c>
      <c r="M8" s="134" t="str">
        <f t="shared" si="8"/>
        <v>n.d.</v>
      </c>
      <c r="N8" s="134" t="str">
        <f t="shared" si="9"/>
        <v>n.d.</v>
      </c>
      <c r="O8" s="135"/>
      <c r="P8" s="134" t="str">
        <f t="shared" si="10"/>
        <v>n.d.</v>
      </c>
      <c r="Q8" s="134" t="str">
        <f t="shared" si="11"/>
        <v>n.d.</v>
      </c>
      <c r="R8" s="134" t="str">
        <f t="shared" si="12"/>
        <v>n.d.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45245</v>
      </c>
      <c r="Z8" s="22">
        <f>+Y8</f>
        <v>45245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22.2</v>
      </c>
      <c r="E9" s="134">
        <f t="shared" si="1"/>
        <v>20</v>
      </c>
      <c r="F9" s="134">
        <f t="shared" si="2"/>
        <v>24</v>
      </c>
      <c r="G9" s="134">
        <f t="shared" si="3"/>
        <v>22.4</v>
      </c>
      <c r="H9" s="196" t="str">
        <f t="shared" si="16"/>
        <v>↓</v>
      </c>
      <c r="I9" s="197">
        <f t="shared" si="17"/>
        <v>-0.19999999999999929</v>
      </c>
      <c r="J9" s="198">
        <f t="shared" si="18"/>
        <v>-8.9285714285713969E-3</v>
      </c>
      <c r="K9" s="25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26</v>
      </c>
      <c r="U9" s="134">
        <f t="shared" si="14"/>
        <v>26</v>
      </c>
      <c r="V9" s="134">
        <f t="shared" si="15"/>
        <v>26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19.2</v>
      </c>
      <c r="E10" s="134">
        <f t="shared" si="1"/>
        <v>18</v>
      </c>
      <c r="F10" s="134">
        <f t="shared" si="2"/>
        <v>20</v>
      </c>
      <c r="G10" s="134">
        <f t="shared" si="3"/>
        <v>19.399999999999999</v>
      </c>
      <c r="H10" s="196" t="str">
        <f t="shared" si="16"/>
        <v>↓</v>
      </c>
      <c r="I10" s="197">
        <f t="shared" si="17"/>
        <v>-0.19999999999999929</v>
      </c>
      <c r="J10" s="198">
        <f t="shared" si="18"/>
        <v>-1.0309278350515427E-2</v>
      </c>
      <c r="K10" s="255"/>
      <c r="L10" s="134">
        <f t="shared" si="7"/>
        <v>20</v>
      </c>
      <c r="M10" s="134">
        <f t="shared" si="8"/>
        <v>20</v>
      </c>
      <c r="N10" s="134">
        <f t="shared" si="9"/>
        <v>20</v>
      </c>
      <c r="O10" s="135"/>
      <c r="P10" s="134">
        <f t="shared" si="10"/>
        <v>21.333333333333332</v>
      </c>
      <c r="Q10" s="134">
        <f t="shared" si="11"/>
        <v>20</v>
      </c>
      <c r="R10" s="134">
        <f t="shared" si="12"/>
        <v>22</v>
      </c>
      <c r="S10" s="135"/>
      <c r="T10" s="134">
        <f t="shared" si="13"/>
        <v>23.6</v>
      </c>
      <c r="U10" s="134">
        <f t="shared" si="14"/>
        <v>22</v>
      </c>
      <c r="V10" s="134">
        <f t="shared" si="15"/>
        <v>25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10.333333333333334</v>
      </c>
      <c r="E11" s="134">
        <f t="shared" si="1"/>
        <v>10</v>
      </c>
      <c r="F11" s="134">
        <f t="shared" si="2"/>
        <v>11</v>
      </c>
      <c r="G11" s="134">
        <f t="shared" si="3"/>
        <v>10.333333333333334</v>
      </c>
      <c r="H11" s="196" t="str">
        <f t="shared" si="16"/>
        <v>=</v>
      </c>
      <c r="I11" s="197">
        <f t="shared" si="17"/>
        <v>0</v>
      </c>
      <c r="J11" s="198">
        <f t="shared" si="18"/>
        <v>0</v>
      </c>
      <c r="K11" s="255"/>
      <c r="L11" s="134">
        <f t="shared" si="7"/>
        <v>10</v>
      </c>
      <c r="M11" s="134">
        <f t="shared" si="8"/>
        <v>10</v>
      </c>
      <c r="N11" s="134">
        <f t="shared" si="9"/>
        <v>10</v>
      </c>
      <c r="O11" s="135"/>
      <c r="P11" s="134">
        <f t="shared" si="10"/>
        <v>12</v>
      </c>
      <c r="Q11" s="134">
        <f t="shared" si="11"/>
        <v>12</v>
      </c>
      <c r="R11" s="134">
        <f t="shared" si="12"/>
        <v>12</v>
      </c>
      <c r="S11" s="135"/>
      <c r="T11" s="134">
        <f t="shared" si="13"/>
        <v>10.666666666666666</v>
      </c>
      <c r="U11" s="134">
        <f t="shared" si="14"/>
        <v>10</v>
      </c>
      <c r="V11" s="134">
        <f t="shared" si="15"/>
        <v>12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8</v>
      </c>
      <c r="E12" s="134">
        <f t="shared" si="1"/>
        <v>8</v>
      </c>
      <c r="F12" s="134">
        <f t="shared" si="2"/>
        <v>8</v>
      </c>
      <c r="G12" s="134">
        <f t="shared" si="3"/>
        <v>8</v>
      </c>
      <c r="H12" s="196" t="str">
        <f t="shared" si="16"/>
        <v>=</v>
      </c>
      <c r="I12" s="197">
        <f t="shared" si="17"/>
        <v>0</v>
      </c>
      <c r="J12" s="198">
        <f t="shared" si="18"/>
        <v>0</v>
      </c>
      <c r="K12" s="255"/>
      <c r="L12" s="134">
        <f t="shared" si="7"/>
        <v>7</v>
      </c>
      <c r="M12" s="134">
        <f t="shared" si="8"/>
        <v>7</v>
      </c>
      <c r="N12" s="134">
        <f t="shared" si="9"/>
        <v>7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8.1666666666666661</v>
      </c>
      <c r="U12" s="134">
        <f t="shared" si="14"/>
        <v>8</v>
      </c>
      <c r="V12" s="134">
        <f t="shared" si="15"/>
        <v>9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60</v>
      </c>
      <c r="E13" s="134">
        <f t="shared" si="1"/>
        <v>60</v>
      </c>
      <c r="F13" s="134">
        <f t="shared" si="2"/>
        <v>60</v>
      </c>
      <c r="G13" s="134">
        <f t="shared" si="3"/>
        <v>60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55"/>
      <c r="L13" s="134">
        <f t="shared" si="7"/>
        <v>61</v>
      </c>
      <c r="M13" s="134">
        <f t="shared" si="8"/>
        <v>60</v>
      </c>
      <c r="N13" s="134">
        <f t="shared" si="9"/>
        <v>62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>
        <f t="shared" si="13"/>
        <v>60</v>
      </c>
      <c r="U13" s="134">
        <f t="shared" si="14"/>
        <v>60</v>
      </c>
      <c r="V13" s="134">
        <f t="shared" si="15"/>
        <v>60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76.666666666666671</v>
      </c>
      <c r="E14" s="134">
        <f t="shared" si="1"/>
        <v>75</v>
      </c>
      <c r="F14" s="134">
        <f t="shared" si="2"/>
        <v>80</v>
      </c>
      <c r="G14" s="134">
        <f t="shared" si="3"/>
        <v>76.666666666666671</v>
      </c>
      <c r="H14" s="196" t="str">
        <f t="shared" si="16"/>
        <v>=</v>
      </c>
      <c r="I14" s="197">
        <f t="shared" si="17"/>
        <v>0</v>
      </c>
      <c r="J14" s="198">
        <f t="shared" si="18"/>
        <v>0</v>
      </c>
      <c r="K14" s="25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 t="str">
        <f t="shared" si="13"/>
        <v>n.d.</v>
      </c>
      <c r="U14" s="134" t="str">
        <f t="shared" si="14"/>
        <v>n.d.</v>
      </c>
      <c r="V14" s="134" t="str">
        <f t="shared" si="15"/>
        <v>n.d.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10.666666666666666</v>
      </c>
      <c r="E15" s="134">
        <f t="shared" si="1"/>
        <v>10</v>
      </c>
      <c r="F15" s="134">
        <f t="shared" si="2"/>
        <v>11</v>
      </c>
      <c r="G15" s="134">
        <f t="shared" si="3"/>
        <v>10.333333333333334</v>
      </c>
      <c r="H15" s="196" t="str">
        <f t="shared" si="16"/>
        <v>↑</v>
      </c>
      <c r="I15" s="197">
        <f t="shared" si="17"/>
        <v>0.33333333333333215</v>
      </c>
      <c r="J15" s="198">
        <f t="shared" si="18"/>
        <v>3.2258064516128913E-2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14.333333333333334</v>
      </c>
      <c r="Q15" s="138">
        <f t="shared" si="11"/>
        <v>14</v>
      </c>
      <c r="R15" s="138">
        <f t="shared" si="12"/>
        <v>15</v>
      </c>
      <c r="S15" s="135"/>
      <c r="T15" s="138">
        <f t="shared" si="13"/>
        <v>12.4</v>
      </c>
      <c r="U15" s="138">
        <f t="shared" si="14"/>
        <v>12</v>
      </c>
      <c r="V15" s="138">
        <f t="shared" si="15"/>
        <v>13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7.333333333333333</v>
      </c>
      <c r="E16" s="134">
        <f t="shared" si="1"/>
        <v>7</v>
      </c>
      <c r="F16" s="134">
        <f t="shared" si="2"/>
        <v>8</v>
      </c>
      <c r="G16" s="134">
        <f t="shared" si="3"/>
        <v>7.333333333333333</v>
      </c>
      <c r="H16" s="196" t="str">
        <f t="shared" si="16"/>
        <v>=</v>
      </c>
      <c r="I16" s="197">
        <f t="shared" si="17"/>
        <v>0</v>
      </c>
      <c r="J16" s="198">
        <f t="shared" si="18"/>
        <v>0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6</v>
      </c>
      <c r="Q16" s="138">
        <f t="shared" si="11"/>
        <v>6</v>
      </c>
      <c r="R16" s="138">
        <f t="shared" si="12"/>
        <v>6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 t="str">
        <f t="shared" si="7"/>
        <v>n.d.</v>
      </c>
      <c r="M18" s="137" t="str">
        <f t="shared" si="8"/>
        <v>n.d.</v>
      </c>
      <c r="N18" s="137" t="str">
        <f t="shared" si="9"/>
        <v>n.d.</v>
      </c>
      <c r="O18" s="135"/>
      <c r="P18" s="138">
        <f t="shared" si="10"/>
        <v>3</v>
      </c>
      <c r="Q18" s="138">
        <f t="shared" si="11"/>
        <v>3</v>
      </c>
      <c r="R18" s="138">
        <f t="shared" si="12"/>
        <v>3</v>
      </c>
      <c r="S18" s="135"/>
      <c r="T18" s="138">
        <f t="shared" si="13"/>
        <v>5</v>
      </c>
      <c r="U18" s="138">
        <f t="shared" si="14"/>
        <v>5</v>
      </c>
      <c r="V18" s="138">
        <f t="shared" si="15"/>
        <v>5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6</v>
      </c>
      <c r="E19" s="134">
        <f t="shared" si="1"/>
        <v>6</v>
      </c>
      <c r="F19" s="134">
        <f t="shared" si="2"/>
        <v>6</v>
      </c>
      <c r="G19" s="134">
        <f t="shared" si="3"/>
        <v>6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8</v>
      </c>
      <c r="M19" s="137">
        <f t="shared" si="8"/>
        <v>8</v>
      </c>
      <c r="N19" s="137">
        <f t="shared" si="9"/>
        <v>8</v>
      </c>
      <c r="O19" s="135"/>
      <c r="P19" s="138">
        <f t="shared" si="10"/>
        <v>7.25</v>
      </c>
      <c r="Q19" s="138">
        <f t="shared" si="11"/>
        <v>6</v>
      </c>
      <c r="R19" s="138">
        <f t="shared" si="12"/>
        <v>8</v>
      </c>
      <c r="S19" s="135"/>
      <c r="T19" s="138">
        <f t="shared" si="13"/>
        <v>7.666666666666667</v>
      </c>
      <c r="U19" s="138">
        <f t="shared" si="14"/>
        <v>7</v>
      </c>
      <c r="V19" s="138">
        <f t="shared" si="15"/>
        <v>8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4</v>
      </c>
      <c r="E20" s="134">
        <f t="shared" si="1"/>
        <v>4</v>
      </c>
      <c r="F20" s="134">
        <f t="shared" si="2"/>
        <v>4</v>
      </c>
      <c r="G20" s="134">
        <f t="shared" si="3"/>
        <v>4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>
        <f t="shared" si="7"/>
        <v>8</v>
      </c>
      <c r="M20" s="137">
        <f t="shared" si="8"/>
        <v>8</v>
      </c>
      <c r="N20" s="137">
        <f t="shared" si="9"/>
        <v>8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>
        <f t="shared" si="0"/>
        <v>12</v>
      </c>
      <c r="E21" s="134">
        <f t="shared" si="1"/>
        <v>12</v>
      </c>
      <c r="F21" s="134">
        <f t="shared" si="2"/>
        <v>12</v>
      </c>
      <c r="G21" s="134">
        <f t="shared" si="3"/>
        <v>12</v>
      </c>
      <c r="H21" s="196" t="str">
        <f t="shared" si="16"/>
        <v>=</v>
      </c>
      <c r="I21" s="197">
        <f t="shared" si="17"/>
        <v>0</v>
      </c>
      <c r="J21" s="198">
        <f t="shared" si="18"/>
        <v>0</v>
      </c>
      <c r="K21" s="136"/>
      <c r="L21" s="137">
        <f t="shared" si="7"/>
        <v>11.333333333333334</v>
      </c>
      <c r="M21" s="137">
        <f t="shared" si="8"/>
        <v>10</v>
      </c>
      <c r="N21" s="137">
        <f t="shared" si="9"/>
        <v>12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>
        <f t="shared" si="0"/>
        <v>9</v>
      </c>
      <c r="E22" s="134">
        <f t="shared" si="1"/>
        <v>8</v>
      </c>
      <c r="F22" s="134">
        <f t="shared" si="2"/>
        <v>10</v>
      </c>
      <c r="G22" s="134">
        <f t="shared" si="3"/>
        <v>11.5</v>
      </c>
      <c r="H22" s="196" t="str">
        <f t="shared" si="16"/>
        <v>↓</v>
      </c>
      <c r="I22" s="197">
        <f t="shared" si="17"/>
        <v>-2.5</v>
      </c>
      <c r="J22" s="198">
        <f t="shared" si="18"/>
        <v>-0.21739130434782608</v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27</v>
      </c>
      <c r="E23" s="134">
        <f t="shared" si="1"/>
        <v>25</v>
      </c>
      <c r="F23" s="134">
        <f t="shared" si="2"/>
        <v>28</v>
      </c>
      <c r="G23" s="134">
        <f t="shared" si="3"/>
        <v>27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23.333333333333332</v>
      </c>
      <c r="E24" s="134">
        <f t="shared" si="1"/>
        <v>20</v>
      </c>
      <c r="F24" s="134">
        <f t="shared" si="2"/>
        <v>25</v>
      </c>
      <c r="G24" s="134">
        <f t="shared" si="3"/>
        <v>22.5</v>
      </c>
      <c r="H24" s="196" t="str">
        <f t="shared" si="16"/>
        <v>↑</v>
      </c>
      <c r="I24" s="197">
        <f t="shared" si="17"/>
        <v>0.83333333333333215</v>
      </c>
      <c r="J24" s="198">
        <f t="shared" si="18"/>
        <v>3.7037037037036986E-2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>
        <f t="shared" si="13"/>
        <v>28</v>
      </c>
      <c r="U24" s="138">
        <f t="shared" si="14"/>
        <v>28</v>
      </c>
      <c r="V24" s="138">
        <f t="shared" si="15"/>
        <v>28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-9.2592592592593247E-3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>
        <f t="shared" si="10"/>
        <v>34</v>
      </c>
      <c r="Q25" s="138">
        <f t="shared" si="11"/>
        <v>34</v>
      </c>
      <c r="R25" s="138">
        <f t="shared" si="12"/>
        <v>34</v>
      </c>
      <c r="S25" s="135"/>
      <c r="T25" s="138">
        <f t="shared" si="13"/>
        <v>32</v>
      </c>
      <c r="U25" s="138">
        <f t="shared" si="14"/>
        <v>32</v>
      </c>
      <c r="V25" s="138">
        <f t="shared" si="15"/>
        <v>32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12</v>
      </c>
      <c r="E26" s="134">
        <f t="shared" si="1"/>
        <v>12</v>
      </c>
      <c r="F26" s="134">
        <f t="shared" si="2"/>
        <v>12</v>
      </c>
      <c r="G26" s="134">
        <f t="shared" si="3"/>
        <v>12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8.5</v>
      </c>
      <c r="M26" s="137">
        <f t="shared" si="8"/>
        <v>8</v>
      </c>
      <c r="N26" s="137">
        <f t="shared" si="9"/>
        <v>9</v>
      </c>
      <c r="O26" s="135"/>
      <c r="P26" s="138">
        <f t="shared" si="10"/>
        <v>10</v>
      </c>
      <c r="Q26" s="138">
        <f t="shared" si="11"/>
        <v>10</v>
      </c>
      <c r="R26" s="138">
        <f t="shared" si="12"/>
        <v>10</v>
      </c>
      <c r="S26" s="135"/>
      <c r="T26" s="138">
        <f t="shared" si="13"/>
        <v>7.7142857142857144</v>
      </c>
      <c r="U26" s="138">
        <f t="shared" si="14"/>
        <v>7</v>
      </c>
      <c r="V26" s="138">
        <f t="shared" si="15"/>
        <v>8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16</v>
      </c>
      <c r="M27" s="137">
        <f t="shared" si="8"/>
        <v>16</v>
      </c>
      <c r="N27" s="137">
        <f t="shared" si="9"/>
        <v>16</v>
      </c>
      <c r="O27" s="135"/>
      <c r="P27" s="138" t="str">
        <f t="shared" si="10"/>
        <v>n.d.</v>
      </c>
      <c r="Q27" s="138" t="str">
        <f t="shared" si="11"/>
        <v>n.d.</v>
      </c>
      <c r="R27" s="138" t="str">
        <f t="shared" si="12"/>
        <v>n.d.</v>
      </c>
      <c r="S27" s="135"/>
      <c r="T27" s="138">
        <f t="shared" si="13"/>
        <v>13.8</v>
      </c>
      <c r="U27" s="138">
        <f t="shared" si="14"/>
        <v>13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 t="str">
        <f t="shared" si="7"/>
        <v>n.d.</v>
      </c>
      <c r="M28" s="137" t="str">
        <f t="shared" si="8"/>
        <v>n.d.</v>
      </c>
      <c r="N28" s="137" t="str">
        <f t="shared" si="9"/>
        <v>n.d.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18</v>
      </c>
      <c r="E29" s="134">
        <f t="shared" si="1"/>
        <v>18</v>
      </c>
      <c r="F29" s="134">
        <f t="shared" si="2"/>
        <v>18</v>
      </c>
      <c r="G29" s="134">
        <f t="shared" si="3"/>
        <v>18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>
        <f t="shared" si="10"/>
        <v>13</v>
      </c>
      <c r="Q30" s="138">
        <f t="shared" si="11"/>
        <v>13</v>
      </c>
      <c r="R30" s="138">
        <f t="shared" si="12"/>
        <v>13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15.833333333333334</v>
      </c>
      <c r="E31" s="134">
        <f t="shared" si="1"/>
        <v>15</v>
      </c>
      <c r="F31" s="134">
        <f t="shared" si="2"/>
        <v>16</v>
      </c>
      <c r="G31" s="134">
        <f t="shared" si="3"/>
        <v>15.666666666666666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1.0638297872340502E-2</v>
      </c>
      <c r="K31" s="136"/>
      <c r="L31" s="137">
        <f t="shared" si="7"/>
        <v>16.5</v>
      </c>
      <c r="M31" s="137">
        <f t="shared" si="8"/>
        <v>16</v>
      </c>
      <c r="N31" s="137">
        <f t="shared" si="9"/>
        <v>17</v>
      </c>
      <c r="O31" s="135"/>
      <c r="P31" s="138">
        <f t="shared" si="10"/>
        <v>20</v>
      </c>
      <c r="Q31" s="138">
        <f t="shared" si="11"/>
        <v>20</v>
      </c>
      <c r="R31" s="138">
        <f t="shared" si="12"/>
        <v>20</v>
      </c>
      <c r="S31" s="135"/>
      <c r="T31" s="138">
        <f t="shared" si="13"/>
        <v>17.666666666666668</v>
      </c>
      <c r="U31" s="138">
        <f t="shared" si="14"/>
        <v>17</v>
      </c>
      <c r="V31" s="138">
        <f t="shared" si="15"/>
        <v>18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13.5</v>
      </c>
      <c r="E32" s="134">
        <f t="shared" si="1"/>
        <v>13</v>
      </c>
      <c r="F32" s="134">
        <f t="shared" si="2"/>
        <v>14</v>
      </c>
      <c r="G32" s="134">
        <f t="shared" si="3"/>
        <v>13.5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36"/>
      <c r="L32" s="137" t="str">
        <f t="shared" si="7"/>
        <v>n.d.</v>
      </c>
      <c r="M32" s="137" t="str">
        <f t="shared" si="8"/>
        <v>n.d.</v>
      </c>
      <c r="N32" s="137" t="str">
        <f t="shared" si="9"/>
        <v>n.d.</v>
      </c>
      <c r="O32" s="135"/>
      <c r="P32" s="138" t="str">
        <f t="shared" si="10"/>
        <v>n.d.</v>
      </c>
      <c r="Q32" s="138" t="str">
        <f t="shared" si="11"/>
        <v>n.d.</v>
      </c>
      <c r="R32" s="138" t="str">
        <f t="shared" si="12"/>
        <v>n.d.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250</v>
      </c>
      <c r="M33" s="137">
        <f t="shared" si="8"/>
        <v>250</v>
      </c>
      <c r="N33" s="137">
        <f t="shared" si="9"/>
        <v>250</v>
      </c>
      <c r="O33" s="135"/>
      <c r="P33" s="138">
        <f t="shared" si="10"/>
        <v>220</v>
      </c>
      <c r="Q33" s="138">
        <f t="shared" si="11"/>
        <v>220</v>
      </c>
      <c r="R33" s="138">
        <f t="shared" si="12"/>
        <v>220</v>
      </c>
      <c r="S33" s="135"/>
      <c r="T33" s="138">
        <f t="shared" si="13"/>
        <v>187</v>
      </c>
      <c r="U33" s="138">
        <f t="shared" si="14"/>
        <v>185</v>
      </c>
      <c r="V33" s="138">
        <f t="shared" si="15"/>
        <v>190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 t="str">
        <f t="shared" si="10"/>
        <v>n.d.</v>
      </c>
      <c r="Q35" s="138" t="str">
        <f t="shared" si="11"/>
        <v>n.d.</v>
      </c>
      <c r="R35" s="138" t="str">
        <f t="shared" si="12"/>
        <v>n.d.</v>
      </c>
      <c r="S35" s="135"/>
      <c r="T35" s="138">
        <f t="shared" si="13"/>
        <v>106</v>
      </c>
      <c r="U35" s="138">
        <f t="shared" si="14"/>
        <v>100</v>
      </c>
      <c r="V35" s="138">
        <f t="shared" si="15"/>
        <v>110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27</v>
      </c>
      <c r="E36" s="134">
        <f t="shared" si="1"/>
        <v>27</v>
      </c>
      <c r="F36" s="134">
        <f t="shared" si="2"/>
        <v>27</v>
      </c>
      <c r="G36" s="134">
        <f t="shared" si="3"/>
        <v>27.2</v>
      </c>
      <c r="H36" s="196" t="str">
        <f t="shared" si="16"/>
        <v>↓</v>
      </c>
      <c r="I36" s="197">
        <f t="shared" si="17"/>
        <v>-0.19999999999999929</v>
      </c>
      <c r="J36" s="198">
        <f t="shared" si="18"/>
        <v>-7.3529411764705621E-3</v>
      </c>
      <c r="K36" s="136"/>
      <c r="L36" s="137">
        <f t="shared" si="7"/>
        <v>29.666666666666668</v>
      </c>
      <c r="M36" s="137">
        <f t="shared" si="8"/>
        <v>29</v>
      </c>
      <c r="N36" s="137">
        <f t="shared" si="9"/>
        <v>30</v>
      </c>
      <c r="O36" s="135"/>
      <c r="P36" s="138">
        <f t="shared" si="10"/>
        <v>29.5</v>
      </c>
      <c r="Q36" s="138">
        <f t="shared" si="11"/>
        <v>29</v>
      </c>
      <c r="R36" s="138">
        <f t="shared" si="12"/>
        <v>30</v>
      </c>
      <c r="S36" s="135"/>
      <c r="T36" s="138">
        <f t="shared" si="13"/>
        <v>26</v>
      </c>
      <c r="U36" s="138">
        <f t="shared" si="14"/>
        <v>25</v>
      </c>
      <c r="V36" s="138">
        <f t="shared" si="15"/>
        <v>27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17</v>
      </c>
      <c r="E37" s="134">
        <f t="shared" si="1"/>
        <v>17</v>
      </c>
      <c r="F37" s="134">
        <f t="shared" si="2"/>
        <v>17</v>
      </c>
      <c r="G37" s="134">
        <f t="shared" si="3"/>
        <v>16.8</v>
      </c>
      <c r="H37" s="196" t="str">
        <f t="shared" si="16"/>
        <v>↑</v>
      </c>
      <c r="I37" s="197">
        <f t="shared" si="17"/>
        <v>0.19999999999999929</v>
      </c>
      <c r="J37" s="198">
        <f t="shared" si="18"/>
        <v>1.1904761904761862E-2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>
        <f t="shared" si="10"/>
        <v>26</v>
      </c>
      <c r="Q37" s="138">
        <f t="shared" si="11"/>
        <v>26</v>
      </c>
      <c r="R37" s="138">
        <f t="shared" si="12"/>
        <v>26</v>
      </c>
      <c r="S37" s="135"/>
      <c r="T37" s="138">
        <f t="shared" si="13"/>
        <v>20.5</v>
      </c>
      <c r="U37" s="138">
        <f t="shared" si="14"/>
        <v>20</v>
      </c>
      <c r="V37" s="138">
        <f t="shared" si="15"/>
        <v>21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160</v>
      </c>
      <c r="E39" s="134">
        <f t="shared" si="1"/>
        <v>160</v>
      </c>
      <c r="F39" s="134">
        <f t="shared" si="2"/>
        <v>160</v>
      </c>
      <c r="G39" s="134">
        <f t="shared" si="3"/>
        <v>160</v>
      </c>
      <c r="H39" s="196" t="str">
        <f t="shared" si="16"/>
        <v>=</v>
      </c>
      <c r="I39" s="197">
        <f t="shared" si="17"/>
        <v>0</v>
      </c>
      <c r="J39" s="198">
        <f t="shared" si="18"/>
        <v>0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170</v>
      </c>
      <c r="Q39" s="138">
        <f t="shared" si="11"/>
        <v>170</v>
      </c>
      <c r="R39" s="138">
        <f t="shared" si="12"/>
        <v>170</v>
      </c>
      <c r="S39" s="135"/>
      <c r="T39" s="138">
        <f t="shared" si="13"/>
        <v>166.66666666666666</v>
      </c>
      <c r="U39" s="138">
        <f t="shared" si="14"/>
        <v>165</v>
      </c>
      <c r="V39" s="138">
        <f t="shared" si="15"/>
        <v>170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25.333333333333332</v>
      </c>
      <c r="E40" s="134">
        <f t="shared" si="1"/>
        <v>25</v>
      </c>
      <c r="F40" s="134">
        <f t="shared" si="2"/>
        <v>26</v>
      </c>
      <c r="G40" s="134">
        <f t="shared" si="3"/>
        <v>25</v>
      </c>
      <c r="H40" s="196" t="str">
        <f t="shared" si="16"/>
        <v>↑</v>
      </c>
      <c r="I40" s="197">
        <f t="shared" si="17"/>
        <v>0.33333333333333215</v>
      </c>
      <c r="J40" s="198">
        <f t="shared" si="18"/>
        <v>1.3333333333333286E-2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topLeftCell="A22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INDECAEA2131123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47">
        <f>Y7</f>
        <v>45246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247"/>
      <c r="T3" s="247"/>
      <c r="U3" s="247"/>
      <c r="V3" s="24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56" t="s">
        <v>183</v>
      </c>
      <c r="C5" s="256"/>
      <c r="D5" s="256" t="s">
        <v>262</v>
      </c>
      <c r="E5" s="256"/>
      <c r="F5" s="256"/>
      <c r="G5" s="256"/>
      <c r="H5" s="256"/>
      <c r="I5" s="256"/>
      <c r="J5" s="257"/>
      <c r="K5" s="157"/>
      <c r="L5" s="251" t="str">
        <f>+GranosBasicos!L26</f>
        <v>SANTA ANA</v>
      </c>
      <c r="M5" s="251"/>
      <c r="N5" s="252"/>
      <c r="O5" s="107"/>
      <c r="P5" s="251" t="str">
        <f>+Hortalizas!P5</f>
        <v>SAN VICENTE</v>
      </c>
      <c r="Q5" s="251"/>
      <c r="R5" s="253"/>
      <c r="S5" s="107"/>
      <c r="T5" s="251" t="str">
        <f>+GranosBasicos!T26</f>
        <v>SAN MIGUEL</v>
      </c>
      <c r="U5" s="251"/>
      <c r="V5" s="251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125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125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125</v>
      </c>
      <c r="G7" s="78"/>
      <c r="H7" s="78"/>
      <c r="I7" s="78"/>
      <c r="J7" s="78"/>
      <c r="K7" s="258"/>
      <c r="L7" s="78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130</v>
      </c>
      <c r="M7" s="78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130</v>
      </c>
      <c r="N7" s="153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130</v>
      </c>
      <c r="O7" s="151"/>
      <c r="P7" s="78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0"/>
      <c r="T7" s="78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125</v>
      </c>
      <c r="U7" s="78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125</v>
      </c>
      <c r="V7" s="78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125</v>
      </c>
      <c r="X7" s="6" t="s">
        <v>177</v>
      </c>
      <c r="Y7" s="22">
        <f>+VLOOKUP(1111,sansalvador,3,FALSE)</f>
        <v>45246</v>
      </c>
      <c r="Z7" s="22">
        <f>+Y7</f>
        <v>45246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49.833333333333336</v>
      </c>
      <c r="E8" s="78">
        <f t="shared" si="1"/>
        <v>49</v>
      </c>
      <c r="F8" s="78">
        <f t="shared" si="2"/>
        <v>50.5</v>
      </c>
      <c r="G8" s="78"/>
      <c r="H8" s="78"/>
      <c r="I8" s="78"/>
      <c r="J8" s="78"/>
      <c r="K8" s="25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49.25</v>
      </c>
      <c r="Q8" s="78">
        <f t="shared" si="7"/>
        <v>49</v>
      </c>
      <c r="R8" s="78">
        <f t="shared" si="8"/>
        <v>49.5</v>
      </c>
      <c r="S8" s="140"/>
      <c r="T8" s="78">
        <f t="shared" si="9"/>
        <v>47.875</v>
      </c>
      <c r="U8" s="78">
        <f t="shared" si="10"/>
        <v>47.75</v>
      </c>
      <c r="V8" s="78">
        <f t="shared" si="11"/>
        <v>48</v>
      </c>
      <c r="X8" s="6" t="s">
        <v>178</v>
      </c>
      <c r="Y8" s="22">
        <f>+VLOOKUP(9999,sansalvador,3,FALSE)</f>
        <v>45245</v>
      </c>
      <c r="Z8" s="22">
        <f>+Y8</f>
        <v>45245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110</v>
      </c>
      <c r="E9" s="78">
        <f t="shared" si="1"/>
        <v>110</v>
      </c>
      <c r="F9" s="78">
        <f t="shared" si="2"/>
        <v>110</v>
      </c>
      <c r="G9" s="78"/>
      <c r="H9" s="78"/>
      <c r="I9" s="78"/>
      <c r="J9" s="78"/>
      <c r="K9" s="258"/>
      <c r="L9" s="78">
        <f t="shared" si="3"/>
        <v>100</v>
      </c>
      <c r="M9" s="78">
        <f t="shared" si="4"/>
        <v>100</v>
      </c>
      <c r="N9" s="154">
        <f t="shared" si="5"/>
        <v>100</v>
      </c>
      <c r="O9" s="140"/>
      <c r="P9" s="78" t="str">
        <f t="shared" si="6"/>
        <v>n.d.</v>
      </c>
      <c r="Q9" s="78" t="str">
        <f t="shared" si="7"/>
        <v>n.d.</v>
      </c>
      <c r="R9" s="78" t="str">
        <f t="shared" si="8"/>
        <v>n.d.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210</v>
      </c>
      <c r="E10" s="78">
        <f t="shared" si="1"/>
        <v>210</v>
      </c>
      <c r="F10" s="78">
        <f t="shared" si="2"/>
        <v>210</v>
      </c>
      <c r="G10" s="78"/>
      <c r="H10" s="78"/>
      <c r="I10" s="78"/>
      <c r="J10" s="78"/>
      <c r="K10" s="258"/>
      <c r="L10" s="78">
        <f t="shared" si="3"/>
        <v>190</v>
      </c>
      <c r="M10" s="78">
        <f t="shared" si="4"/>
        <v>190</v>
      </c>
      <c r="N10" s="154">
        <f t="shared" si="5"/>
        <v>190</v>
      </c>
      <c r="O10" s="140"/>
      <c r="P10" s="78" t="str">
        <f t="shared" si="6"/>
        <v>n.d.</v>
      </c>
      <c r="Q10" s="78" t="str">
        <f t="shared" si="7"/>
        <v>n.d.</v>
      </c>
      <c r="R10" s="78" t="str">
        <f t="shared" si="8"/>
        <v>n.d.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 t="str">
        <f t="shared" si="0"/>
        <v>n.d.</v>
      </c>
      <c r="E11" s="78" t="str">
        <f t="shared" si="1"/>
        <v>n.d.</v>
      </c>
      <c r="F11" s="78" t="str">
        <f t="shared" si="2"/>
        <v>n.d.</v>
      </c>
      <c r="G11" s="78"/>
      <c r="H11" s="78"/>
      <c r="I11" s="78"/>
      <c r="J11" s="78"/>
      <c r="K11" s="258"/>
      <c r="L11" s="78">
        <f t="shared" si="3"/>
        <v>27</v>
      </c>
      <c r="M11" s="78">
        <f t="shared" si="4"/>
        <v>27</v>
      </c>
      <c r="N11" s="154">
        <f t="shared" si="5"/>
        <v>27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25.5</v>
      </c>
      <c r="E12" s="78">
        <f t="shared" si="1"/>
        <v>25.5</v>
      </c>
      <c r="F12" s="78">
        <f t="shared" si="2"/>
        <v>25.5</v>
      </c>
      <c r="G12" s="78"/>
      <c r="H12" s="78"/>
      <c r="I12" s="78"/>
      <c r="J12" s="78"/>
      <c r="K12" s="258"/>
      <c r="L12" s="78">
        <f t="shared" si="3"/>
        <v>24</v>
      </c>
      <c r="M12" s="78">
        <f t="shared" si="4"/>
        <v>24</v>
      </c>
      <c r="N12" s="154">
        <f t="shared" si="5"/>
        <v>24</v>
      </c>
      <c r="O12" s="140"/>
      <c r="P12" s="78" t="str">
        <f t="shared" si="6"/>
        <v>n.d.</v>
      </c>
      <c r="Q12" s="78" t="str">
        <f t="shared" si="7"/>
        <v>n.d.</v>
      </c>
      <c r="R12" s="78" t="str">
        <f t="shared" si="8"/>
        <v>n.d.</v>
      </c>
      <c r="S12" s="140"/>
      <c r="T12" s="78">
        <f t="shared" si="9"/>
        <v>25</v>
      </c>
      <c r="U12" s="78">
        <f t="shared" si="10"/>
        <v>25</v>
      </c>
      <c r="V12" s="78">
        <f t="shared" si="11"/>
        <v>25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58"/>
      <c r="L13" s="78">
        <f t="shared" si="3"/>
        <v>22.5</v>
      </c>
      <c r="M13" s="78">
        <f t="shared" si="4"/>
        <v>22.5</v>
      </c>
      <c r="N13" s="154">
        <f t="shared" si="5"/>
        <v>22.5</v>
      </c>
      <c r="O13" s="140"/>
      <c r="P13" s="78">
        <f t="shared" si="6"/>
        <v>22</v>
      </c>
      <c r="Q13" s="78">
        <f t="shared" si="7"/>
        <v>22</v>
      </c>
      <c r="R13" s="78">
        <f t="shared" si="8"/>
        <v>22</v>
      </c>
      <c r="S13" s="140"/>
      <c r="T13" s="78">
        <f t="shared" si="9"/>
        <v>24</v>
      </c>
      <c r="U13" s="78">
        <f t="shared" si="10"/>
        <v>24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58"/>
      <c r="L14" s="78" t="str">
        <f t="shared" si="3"/>
        <v>n.d.</v>
      </c>
      <c r="M14" s="78" t="str">
        <f t="shared" si="4"/>
        <v>n.d.</v>
      </c>
      <c r="N14" s="154" t="str">
        <f t="shared" si="5"/>
        <v>n.d.</v>
      </c>
      <c r="O14" s="140"/>
      <c r="P14" s="78">
        <f t="shared" si="6"/>
        <v>5.5</v>
      </c>
      <c r="Q14" s="78">
        <f t="shared" si="7"/>
        <v>5</v>
      </c>
      <c r="R14" s="78">
        <f t="shared" si="8"/>
        <v>6</v>
      </c>
      <c r="S14" s="140"/>
      <c r="T14" s="78">
        <f t="shared" si="9"/>
        <v>5</v>
      </c>
      <c r="U14" s="78">
        <f t="shared" si="10"/>
        <v>5</v>
      </c>
      <c r="V14" s="78">
        <f t="shared" si="11"/>
        <v>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 t="str">
        <f t="shared" si="0"/>
        <v>n.d.</v>
      </c>
      <c r="E15" s="78" t="str">
        <f t="shared" si="1"/>
        <v>n.d.</v>
      </c>
      <c r="F15" s="78" t="str">
        <f t="shared" si="2"/>
        <v>n.d.</v>
      </c>
      <c r="G15" s="78"/>
      <c r="H15" s="78"/>
      <c r="I15" s="78"/>
      <c r="J15" s="78"/>
      <c r="K15" s="80"/>
      <c r="L15" s="78" t="str">
        <f t="shared" si="3"/>
        <v>n.d.</v>
      </c>
      <c r="M15" s="78" t="str">
        <f t="shared" si="4"/>
        <v>n.d.</v>
      </c>
      <c r="N15" s="154" t="str">
        <f t="shared" si="5"/>
        <v>n.d.</v>
      </c>
      <c r="O15" s="79"/>
      <c r="P15" s="78">
        <f t="shared" si="6"/>
        <v>90</v>
      </c>
      <c r="Q15" s="78">
        <f t="shared" si="7"/>
        <v>90</v>
      </c>
      <c r="R15" s="78">
        <f t="shared" si="8"/>
        <v>90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 t="str">
        <f t="shared" si="0"/>
        <v>n.d.</v>
      </c>
      <c r="E16" s="78" t="str">
        <f t="shared" si="1"/>
        <v>n.d.</v>
      </c>
      <c r="F16" s="78" t="str">
        <f t="shared" si="2"/>
        <v>n.d.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15</v>
      </c>
      <c r="E17" s="78">
        <f t="shared" si="1"/>
        <v>15</v>
      </c>
      <c r="F17" s="78">
        <f t="shared" si="2"/>
        <v>15</v>
      </c>
      <c r="G17" s="78"/>
      <c r="H17" s="78"/>
      <c r="I17" s="78"/>
      <c r="J17" s="78"/>
      <c r="K17" s="80"/>
      <c r="L17" s="78">
        <f t="shared" si="3"/>
        <v>10.5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12</v>
      </c>
      <c r="Q17" s="78">
        <f t="shared" si="7"/>
        <v>12</v>
      </c>
      <c r="R17" s="78">
        <f t="shared" si="8"/>
        <v>12</v>
      </c>
      <c r="S17" s="79"/>
      <c r="T17" s="78">
        <f t="shared" si="9"/>
        <v>12.5</v>
      </c>
      <c r="U17" s="78">
        <f t="shared" si="10"/>
        <v>12</v>
      </c>
      <c r="V17" s="78">
        <f t="shared" si="11"/>
        <v>13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INDECAEA2131123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47">
        <f>Y29</f>
        <v>45246</v>
      </c>
      <c r="C25" s="247"/>
      <c r="D25" s="247"/>
      <c r="E25" s="247"/>
      <c r="F25" s="247"/>
      <c r="G25" s="247"/>
      <c r="H25" s="247"/>
      <c r="I25" s="247"/>
      <c r="J25" s="247"/>
      <c r="K25" s="247"/>
      <c r="L25" s="247"/>
      <c r="M25" s="247"/>
      <c r="N25" s="247"/>
      <c r="O25" s="247"/>
      <c r="P25" s="247"/>
      <c r="Q25" s="247"/>
      <c r="R25" s="247"/>
      <c r="S25" s="247"/>
      <c r="T25" s="247"/>
      <c r="U25" s="247"/>
      <c r="V25" s="24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56" t="str">
        <f>+B5</f>
        <v>SANTA TECLA</v>
      </c>
      <c r="C27" s="256"/>
      <c r="D27" s="256" t="s">
        <v>262</v>
      </c>
      <c r="E27" s="256"/>
      <c r="F27" s="256"/>
      <c r="G27" s="256"/>
      <c r="H27" s="256"/>
      <c r="I27" s="256"/>
      <c r="J27" s="256"/>
      <c r="K27" s="156"/>
      <c r="L27" s="251" t="str">
        <f>+L5</f>
        <v>SANTA ANA</v>
      </c>
      <c r="M27" s="251"/>
      <c r="N27" s="252"/>
      <c r="O27" s="107"/>
      <c r="P27" s="251" t="str">
        <f>+P5</f>
        <v>SAN VICENTE</v>
      </c>
      <c r="Q27" s="251"/>
      <c r="R27" s="253"/>
      <c r="S27" s="107"/>
      <c r="T27" s="251" t="str">
        <f>+T5</f>
        <v>SAN MIGUEL</v>
      </c>
      <c r="U27" s="251"/>
      <c r="V27" s="251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1.2749999999999999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3"/>
      <c r="H29" s="143"/>
      <c r="I29" s="143"/>
      <c r="J29" s="143"/>
      <c r="K29" s="25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1.6500000000000001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1.6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1.4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1.5</v>
      </c>
      <c r="X29" s="6" t="s">
        <v>177</v>
      </c>
      <c r="Y29" s="22">
        <f>+VLOOKUP(1111,sansalvador,3,FALSE)</f>
        <v>45246</v>
      </c>
      <c r="Z29" s="22">
        <f>+Y29</f>
        <v>45246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0.6</v>
      </c>
      <c r="E30" s="143">
        <f t="shared" si="13"/>
        <v>0.6</v>
      </c>
      <c r="F30" s="143">
        <f t="shared" si="14"/>
        <v>0.6</v>
      </c>
      <c r="G30" s="143"/>
      <c r="H30" s="143"/>
      <c r="I30" s="143"/>
      <c r="J30" s="143"/>
      <c r="K30" s="25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0.58750000000000002</v>
      </c>
      <c r="Q30" s="143">
        <f t="shared" si="19"/>
        <v>0.55000000000000004</v>
      </c>
      <c r="R30" s="143">
        <f t="shared" si="20"/>
        <v>0.6</v>
      </c>
      <c r="S30" s="183"/>
      <c r="T30" s="143">
        <f t="shared" si="21"/>
        <v>0.55000000000000004</v>
      </c>
      <c r="U30" s="143">
        <f t="shared" si="22"/>
        <v>0.55000000000000004</v>
      </c>
      <c r="V30" s="143">
        <f t="shared" si="23"/>
        <v>0.55000000000000004</v>
      </c>
      <c r="X30" s="6" t="s">
        <v>178</v>
      </c>
      <c r="Y30" s="22">
        <f>+VLOOKUP(9999,sansalvador,3,FALSE)</f>
        <v>45245</v>
      </c>
      <c r="Z30" s="22">
        <f>+Y30</f>
        <v>45245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1.2</v>
      </c>
      <c r="E31" s="143">
        <f t="shared" si="13"/>
        <v>1.2</v>
      </c>
      <c r="F31" s="143">
        <f t="shared" si="14"/>
        <v>1.2</v>
      </c>
      <c r="G31" s="143"/>
      <c r="H31" s="143"/>
      <c r="I31" s="143"/>
      <c r="J31" s="143"/>
      <c r="K31" s="259"/>
      <c r="L31" s="143">
        <f t="shared" si="15"/>
        <v>1.25</v>
      </c>
      <c r="M31" s="143">
        <f t="shared" si="16"/>
        <v>1.25</v>
      </c>
      <c r="N31" s="184">
        <f t="shared" si="17"/>
        <v>1.25</v>
      </c>
      <c r="O31" s="182"/>
      <c r="P31" s="143">
        <f t="shared" si="18"/>
        <v>1.5999999999999999</v>
      </c>
      <c r="Q31" s="143">
        <f t="shared" si="19"/>
        <v>1.5</v>
      </c>
      <c r="R31" s="143">
        <f t="shared" si="20"/>
        <v>1.7</v>
      </c>
      <c r="S31" s="183"/>
      <c r="T31" s="143">
        <f t="shared" si="21"/>
        <v>1.35</v>
      </c>
      <c r="U31" s="143">
        <f t="shared" si="22"/>
        <v>1.35</v>
      </c>
      <c r="V31" s="143">
        <f t="shared" si="23"/>
        <v>1.35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2.2649999999999997</v>
      </c>
      <c r="E32" s="143">
        <f t="shared" si="13"/>
        <v>2.25</v>
      </c>
      <c r="F32" s="143">
        <f t="shared" si="14"/>
        <v>2.2799999999999998</v>
      </c>
      <c r="G32" s="143"/>
      <c r="H32" s="143"/>
      <c r="I32" s="143"/>
      <c r="J32" s="143"/>
      <c r="K32" s="259"/>
      <c r="L32" s="143">
        <f t="shared" si="15"/>
        <v>2.2000000000000002</v>
      </c>
      <c r="M32" s="143">
        <f t="shared" si="16"/>
        <v>2.2000000000000002</v>
      </c>
      <c r="N32" s="184">
        <f t="shared" si="17"/>
        <v>2.2000000000000002</v>
      </c>
      <c r="O32" s="182"/>
      <c r="P32" s="143">
        <f t="shared" si="18"/>
        <v>2.35</v>
      </c>
      <c r="Q32" s="143">
        <f t="shared" si="19"/>
        <v>2.25</v>
      </c>
      <c r="R32" s="143">
        <f t="shared" si="20"/>
        <v>2.5</v>
      </c>
      <c r="S32" s="183"/>
      <c r="T32" s="143">
        <f t="shared" si="21"/>
        <v>2</v>
      </c>
      <c r="U32" s="143">
        <f t="shared" si="22"/>
        <v>2</v>
      </c>
      <c r="V32" s="143">
        <f t="shared" si="23"/>
        <v>2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5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5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 t="str">
        <f t="shared" si="18"/>
        <v>n.d.</v>
      </c>
      <c r="Q34" s="143" t="str">
        <f t="shared" si="19"/>
        <v>n.d.</v>
      </c>
      <c r="R34" s="143" t="str">
        <f t="shared" si="20"/>
        <v>n.d.</v>
      </c>
      <c r="S34" s="183"/>
      <c r="T34" s="143">
        <f t="shared" si="21"/>
        <v>0.55000000000000004</v>
      </c>
      <c r="U34" s="143">
        <f t="shared" si="22"/>
        <v>0.55000000000000004</v>
      </c>
      <c r="V34" s="143">
        <f t="shared" si="23"/>
        <v>0.55000000000000004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5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0.55000000000000004</v>
      </c>
      <c r="Q35" s="143">
        <f t="shared" si="19"/>
        <v>0.55000000000000004</v>
      </c>
      <c r="R35" s="143">
        <f t="shared" si="20"/>
        <v>0.55000000000000004</v>
      </c>
      <c r="S35" s="183"/>
      <c r="T35" s="143">
        <f t="shared" si="21"/>
        <v>0.55000000000000004</v>
      </c>
      <c r="U35" s="143">
        <f t="shared" si="22"/>
        <v>0.55000000000000004</v>
      </c>
      <c r="V35" s="143">
        <f t="shared" si="23"/>
        <v>0.55000000000000004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5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1.1499999999999999</v>
      </c>
      <c r="E37" s="143">
        <f t="shared" si="13"/>
        <v>1.1499999999999999</v>
      </c>
      <c r="F37" s="143">
        <f t="shared" si="14"/>
        <v>1.1499999999999999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1.1500000000000001</v>
      </c>
      <c r="Q37" s="143">
        <f t="shared" si="19"/>
        <v>1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 t="str">
        <f t="shared" si="12"/>
        <v>n.d.</v>
      </c>
      <c r="E38" s="143" t="str">
        <f t="shared" si="13"/>
        <v>n.d.</v>
      </c>
      <c r="F38" s="143" t="str">
        <f t="shared" si="14"/>
        <v>n.d.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1.25</v>
      </c>
      <c r="U38" s="143">
        <f t="shared" si="22"/>
        <v>1.25</v>
      </c>
      <c r="V38" s="143">
        <f t="shared" si="23"/>
        <v>1.25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0.18750000000000003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topLeftCell="A4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INDECAEA2131123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45246</v>
      </c>
      <c r="B3" s="247">
        <f>U7</f>
        <v>45246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60" t="s">
        <v>183</v>
      </c>
      <c r="E5" s="260"/>
      <c r="F5" s="260"/>
      <c r="G5" s="158"/>
      <c r="H5" s="251" t="str">
        <f>+GranosBasicos!L26</f>
        <v>SANTA ANA</v>
      </c>
      <c r="I5" s="251"/>
      <c r="J5" s="253"/>
      <c r="K5" s="107"/>
      <c r="L5" s="251" t="str">
        <f>+GranosBasicos!P26</f>
        <v>SAN VICENTE</v>
      </c>
      <c r="M5" s="251"/>
      <c r="N5" s="253"/>
      <c r="O5" s="107"/>
      <c r="P5" s="251" t="str">
        <f>+GranosBasicos!T26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45246</v>
      </c>
      <c r="V7" s="22">
        <f>+U7</f>
        <v>45246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4.9000000000000004</v>
      </c>
      <c r="E8" s="143">
        <f t="shared" ref="E8:E15" si="1">IF( ISERROR(VLOOKUP(CONCATENATE(A8,$D$5),sansalvador,6,FALSE)),"n.d.",VLOOKUP(CONCATENATE(A8,$D$5),sansalvador,6,FALSE))</f>
        <v>4.8</v>
      </c>
      <c r="F8" s="143">
        <f t="shared" ref="F8:F15" si="2">IF( ISERROR(VLOOKUP(CONCATENATE(A8,$D$5),sansalvador,7,FALSE)),"n.d.",VLOOKUP(CONCATENATE(A8,$D$5),sansalvador,7,FALSE))</f>
        <v>5</v>
      </c>
      <c r="G8" s="188"/>
      <c r="H8" s="143">
        <f t="shared" ref="H8:H15" si="3">IF(ISERROR(VLOOKUP(CONCATENATE(A8,$H$5),sansalvador,5,FALSE)),"n.d.",VLOOKUP(CONCATENATE(A8,$H$5),sansalvador,5,FALSE))</f>
        <v>4.2666666666666666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45245</v>
      </c>
      <c r="V8" s="22">
        <f>+U8</f>
        <v>45245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4.6500000000000004</v>
      </c>
      <c r="E9" s="143">
        <f t="shared" si="1"/>
        <v>4.5999999999999996</v>
      </c>
      <c r="F9" s="143">
        <f t="shared" si="2"/>
        <v>4.7</v>
      </c>
      <c r="G9" s="188"/>
      <c r="H9" s="143">
        <f t="shared" si="3"/>
        <v>4.2666666666666666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5</v>
      </c>
      <c r="M9" s="143">
        <f t="shared" si="7"/>
        <v>5</v>
      </c>
      <c r="N9" s="143">
        <f t="shared" si="8"/>
        <v>5</v>
      </c>
      <c r="O9" s="186"/>
      <c r="P9" s="143">
        <f t="shared" si="9"/>
        <v>5</v>
      </c>
      <c r="Q9" s="143">
        <f t="shared" si="10"/>
        <v>5</v>
      </c>
      <c r="R9" s="143">
        <f t="shared" si="11"/>
        <v>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4.55</v>
      </c>
      <c r="E10" s="143">
        <f t="shared" si="1"/>
        <v>4.5</v>
      </c>
      <c r="F10" s="143">
        <f t="shared" si="2"/>
        <v>4.5999999999999996</v>
      </c>
      <c r="G10" s="188"/>
      <c r="H10" s="143">
        <f t="shared" si="3"/>
        <v>4.2666666666666666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5</v>
      </c>
      <c r="M10" s="143">
        <f t="shared" si="7"/>
        <v>5</v>
      </c>
      <c r="N10" s="143">
        <f t="shared" si="8"/>
        <v>5</v>
      </c>
      <c r="O10" s="186"/>
      <c r="P10" s="143">
        <f t="shared" si="9"/>
        <v>4</v>
      </c>
      <c r="Q10" s="143">
        <f t="shared" si="10"/>
        <v>4</v>
      </c>
      <c r="R10" s="143">
        <f t="shared" si="11"/>
        <v>4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3.6666666666666665</v>
      </c>
      <c r="I11" s="143">
        <f t="shared" si="4"/>
        <v>3.5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3.6666666666666665</v>
      </c>
      <c r="Q11" s="143">
        <f t="shared" si="10"/>
        <v>3.5</v>
      </c>
      <c r="R11" s="143">
        <f t="shared" si="11"/>
        <v>3.75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4</v>
      </c>
      <c r="Q14" s="143">
        <f t="shared" si="10"/>
        <v>4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4</v>
      </c>
      <c r="Q15" s="180">
        <f t="shared" si="10"/>
        <v>4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5</v>
      </c>
      <c r="G17" s="185"/>
      <c r="H17" s="185">
        <f>IF(ISERROR(VLOOKUP(CONCATENATE(A17,$H$5),sansalvador,5,FALSE)),"n.d.",VLOOKUP(CONCATENATE(A17,$H$5),sansalvador,5,FALSE))</f>
        <v>5</v>
      </c>
      <c r="I17" s="185">
        <f>IF(ISERROR(VLOOKUP(CONCATENATE(A17,$H$5),sansalvador,6,FALSE)),"n.d.",VLOOKUP(CONCATENATE(A17,$H$5),sansalvador,6,FALSE))</f>
        <v>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5.833333333333333</v>
      </c>
      <c r="M17" s="180">
        <f>IF(ISERROR(VLOOKUP(CONCATENATE(A17,$L$5),sansalvador,6,FALSE)),"n.d.",VLOOKUP(CONCATENATE(A17,$L$5),sansalvador,6,FALSE))</f>
        <v>5.5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6.666666666666667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3.375</v>
      </c>
      <c r="E18" s="143">
        <f>IF( ISERROR(VLOOKUP(CONCATENATE(A18,$D$5),sansalvador,6,FALSE)),"n.d.",VLOOKUP(CONCATENATE(A18,$D$5),sansalvador,6,FALSE))</f>
        <v>3.25</v>
      </c>
      <c r="F18" s="143">
        <f>IF( ISERROR(VLOOKUP(CONCATENATE(A18,$D$5),sansalvador,7,FALSE)),"n.d.",VLOOKUP(CONCATENATE(A18,$D$5),sansalvador,7,FALSE))</f>
        <v>3.5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3.5</v>
      </c>
      <c r="M18" s="180">
        <f>IF(ISERROR(VLOOKUP(CONCATENATE(A18,$L$5),sansalvador,6,FALSE)),"n.d.",VLOOKUP(CONCATENATE(A18,$L$5),sansalvador,6,FALSE))</f>
        <v>3.5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3.375</v>
      </c>
      <c r="E19" s="143">
        <f>IF( ISERROR(VLOOKUP(CONCATENATE(A19,$D$5),sansalvador,6,FALSE)),"n.d.",VLOOKUP(CONCATENATE(A19,$D$5),sansalvador,6,FALSE))</f>
        <v>3.25</v>
      </c>
      <c r="F19" s="143">
        <f>IF( ISERROR(VLOOKUP(CONCATENATE(A19,$D$5),sansalvador,7,FALSE)),"n.d.",VLOOKUP(CONCATENATE(A19,$D$5),sansalvador,7,FALSE))</f>
        <v>3.5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3.3333333333333335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3</v>
      </c>
      <c r="E20" s="143">
        <f>IF( ISERROR(VLOOKUP(CONCATENATE(A20,$D$5),sansalvador,6,FALSE)),"n.d.",VLOOKUP(CONCATENATE(A20,$D$5),sansalvador,6,FALSE))</f>
        <v>3</v>
      </c>
      <c r="F20" s="143">
        <f>IF( ISERROR(VLOOKUP(CONCATENATE(A20,$D$5),sansalvador,7,FALSE)),"n.d.",VLOOKUP(CONCATENATE(A20,$D$5),sansalvador,7,FALSE))</f>
        <v>3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3.3333333333333335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3.5</v>
      </c>
      <c r="Q20" s="180">
        <f>IF(ISERROR(VLOOKUP(CONCATENATE(A20,$P$5),sansalvador,6,FALSE)),"n.d.",VLOOKUP(CONCATENATE(A20,$P$5),sansalvador,6,FALSE))</f>
        <v>3.5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1.3833333333333335</v>
      </c>
      <c r="E22" s="143">
        <f>IF( ISERROR(VLOOKUP(CONCATENATE(A22,$D$5),sansalvador,6,FALSE)),"n.d.",VLOOKUP(CONCATENATE(A22,$D$5),sansalvador,6,FALSE))</f>
        <v>1.35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1.3</v>
      </c>
      <c r="I22" s="180">
        <f>IF(ISERROR(VLOOKUP(CONCATENATE(A22,$H$5),sansalvador,6,FALSE)),"n.d.",VLOOKUP(CONCATENATE(A22,$H$5),sansalvador,6,FALSE))</f>
        <v>1.3</v>
      </c>
      <c r="J22" s="180">
        <f>IF(ISERROR(VLOOKUP(CONCATENATE(A22,$H$5),sansalvador,7,FALSE)),"n.d.",VLOOKUP(CONCATENATE(A22,$H$5),sansalvador,7,FALSE))</f>
        <v>1.3</v>
      </c>
      <c r="K22" s="189"/>
      <c r="L22" s="180">
        <f>IF(ISERROR(VLOOKUP(CONCATENATE(A22,$L$5),sansalvador,5,FALSE)),"n.d.",VLOOKUP(CONCATENATE(A22,$L$5),sansalvador,5,FALSE))</f>
        <v>1.4100000000000001</v>
      </c>
      <c r="M22" s="180">
        <f>IF(ISERROR(VLOOKUP(CONCATENATE(A22,$L$5),sansalvador,6,FALSE)),"n.d.",VLOOKUP(CONCATENATE(A22,$L$5),sansalvador,6,FALSE))</f>
        <v>1.3</v>
      </c>
      <c r="N22" s="180">
        <f>IF(ISERROR(VLOOKUP(CONCATENATE(A22,$L$5),sansalvador,7,FALSE)),"n.d.",VLOOKUP(CONCATENATE(A22,$L$5),sansalvador,7,FALSE))</f>
        <v>1.6</v>
      </c>
      <c r="O22" s="186"/>
      <c r="P22" s="180">
        <f>IF(ISERROR(VLOOKUP(CONCATENATE(A22,$P$5),sansalvador,5,FALSE)),"n.d.",VLOOKUP(CONCATENATE(A22,$P$5),sansalvador,5,FALSE))</f>
        <v>1.25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1.25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1.7</v>
      </c>
      <c r="I23" s="180">
        <f>IF(ISERROR(VLOOKUP(CONCATENATE(A23,$H$5),sansalvador,6,FALSE)),"n.d.",VLOOKUP(CONCATENATE(A23,$H$5),sansalvador,6,FALSE))</f>
        <v>1.7</v>
      </c>
      <c r="J23" s="180">
        <f>IF(ISERROR(VLOOKUP(CONCATENATE(A23,$H$5),sansalvador,7,FALSE)),"n.d.",VLOOKUP(CONCATENATE(A23,$H$5),sansalvador,7,FALSE))</f>
        <v>1.7</v>
      </c>
      <c r="K23" s="189"/>
      <c r="L23" s="180">
        <f>IF(ISERROR(VLOOKUP(CONCATENATE(A23,$L$5),sansalvador,5,FALSE)),"n.d.",VLOOKUP(CONCATENATE(A23,$L$5),sansalvador,5,FALSE))</f>
        <v>2</v>
      </c>
      <c r="M23" s="180">
        <f>IF(ISERROR(VLOOKUP(CONCATENATE(A23,$L$5),sansalvador,6,FALSE)),"n.d.",VLOOKUP(CONCATENATE(A23,$L$5),sansalvador,6,FALSE))</f>
        <v>2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2</v>
      </c>
      <c r="Q23" s="180">
        <f>IF(ISERROR(VLOOKUP(CONCATENATE(A23,$P$5),sansalvador,6,FALSE)),"n.d.",VLOOKUP(CONCATENATE(A23,$P$5),sansalvador,6,FALSE))</f>
        <v>2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5.21</v>
      </c>
      <c r="E24" s="143">
        <f>IF( ISERROR(VLOOKUP(CONCATENATE(A24,$D$5),sansalvador,6,FALSE)),"n.d.",VLOOKUP(CONCATENATE(A24,$D$5),sansalvador,6,FALSE))</f>
        <v>5</v>
      </c>
      <c r="F24" s="143">
        <f>IF( ISERROR(VLOOKUP(CONCATENATE(A24,$D$5),sansalvador,7,FALSE)),"n.d.",VLOOKUP(CONCATENATE(A24,$D$5),sansalvador,7,FALSE))</f>
        <v>5.3</v>
      </c>
      <c r="G24" s="180"/>
      <c r="H24" s="180">
        <f>IF(ISERROR(VLOOKUP(CONCATENATE(A24,$H$5),sansalvador,5,FALSE)),"n.d.",VLOOKUP(CONCATENATE(A24,$H$5),sansalvador,5,FALSE))</f>
        <v>5</v>
      </c>
      <c r="I24" s="180">
        <f>IF(ISERROR(VLOOKUP(CONCATENATE(A24,$H$5),sansalvador,6,FALSE)),"n.d.",VLOOKUP(CONCATENATE(A24,$H$5),sansalvador,6,FALSE))</f>
        <v>5</v>
      </c>
      <c r="J24" s="180">
        <f>IF(ISERROR(VLOOKUP(CONCATENATE(A24,$H$5),sansalvador,7,FALSE)),"n.d.",VLOOKUP(CONCATENATE(A24,$H$5),sansalvador,7,FALSE))</f>
        <v>5</v>
      </c>
      <c r="K24" s="189"/>
      <c r="L24" s="180">
        <f>IF(ISERROR(VLOOKUP(CONCATENATE(A24,$L$5),sansalvador,5,FALSE)),"n.d.",VLOOKUP(CONCATENATE(A24,$L$5),sansalvador,5,FALSE))</f>
        <v>5.3125</v>
      </c>
      <c r="M24" s="180">
        <f>IF(ISERROR(VLOOKUP(CONCATENATE(A24,$L$5),sansalvador,6,FALSE)),"n.d.",VLOOKUP(CONCATENATE(A24,$L$5),sansalvador,6,FALSE))</f>
        <v>5</v>
      </c>
      <c r="N24" s="180">
        <f>IF(ISERROR(VLOOKUP(CONCATENATE(A24,$L$5),sansalvador,7,FALSE)),"n.d.",VLOOKUP(CONCATENATE(A24,$L$5),sansalvador,7,FALSE))</f>
        <v>5.5</v>
      </c>
      <c r="O24" s="186"/>
      <c r="P24" s="180">
        <f>IF(ISERROR(VLOOKUP(CONCATENATE(A24,$P$5),sansalvador,5,FALSE)),"n.d.",VLOOKUP(CONCATENATE(A24,$P$5),sansalvador,5,FALSE))</f>
        <v>5.6333333333333329</v>
      </c>
      <c r="Q24" s="180">
        <f>IF(ISERROR(VLOOKUP(CONCATENATE(A24,$P$5),sansalvador,6,FALSE)),"n.d.",VLOOKUP(CONCATENATE(A24,$P$5),sansalvador,6,FALSE))</f>
        <v>5.5</v>
      </c>
      <c r="R24" s="180">
        <f>IF(ISERROR(VLOOKUP(CONCATENATE(A24,$P$5),sansalvador,7,FALSE)),"n.d.",VLOOKUP(CONCATENATE(A24,$P$5),sansalvador,7,FALSE))</f>
        <v>5.75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4.88</v>
      </c>
      <c r="E25" s="143">
        <f>IF( ISERROR(VLOOKUP(CONCATENATE(A25,$D$5),sansalvador,6,FALSE)),"n.d.",VLOOKUP(CONCATENATE(A25,$D$5),sansalvador,6,FALSE))</f>
        <v>4.8499999999999996</v>
      </c>
      <c r="F25" s="143">
        <f>IF( ISERROR(VLOOKUP(CONCATENATE(A25,$D$5),sansalvador,7,FALSE)),"n.d.",VLOOKUP(CONCATENATE(A25,$D$5),sansalvador,7,FALSE))</f>
        <v>4.9000000000000004</v>
      </c>
      <c r="G25" s="180"/>
      <c r="H25" s="180">
        <f>IF(ISERROR(VLOOKUP(CONCATENATE(A25,$H$5),sansalvador,5,FALSE)),"n.d.",VLOOKUP(CONCATENATE(A25,$H$5),sansalvador,5,FALSE))</f>
        <v>4.75</v>
      </c>
      <c r="I25" s="180">
        <f>IF(ISERROR(VLOOKUP(CONCATENATE(A25,$H$5),sansalvador,6,FALSE)),"n.d.",VLOOKUP(CONCATENATE(A25,$H$5),sansalvador,6,FALSE))</f>
        <v>4.75</v>
      </c>
      <c r="J25" s="180">
        <f>IF(ISERROR(VLOOKUP(CONCATENATE(A25,$H$5),sansalvador,7,FALSE)),"n.d.",VLOOKUP(CONCATENATE(A25,$H$5),sansalvador,7,FALSE))</f>
        <v>4.75</v>
      </c>
      <c r="K25" s="189"/>
      <c r="L25" s="180">
        <f>IF(ISERROR(VLOOKUP(CONCATENATE(A25,$L$5),sansalvador,5,FALSE)),"n.d.",VLOOKUP(CONCATENATE(A25,$L$5),sansalvador,5,FALSE))</f>
        <v>4.9375</v>
      </c>
      <c r="M25" s="180">
        <f>IF(ISERROR(VLOOKUP(CONCATENATE(A25,$L$5),sansalvador,6,FALSE)),"n.d.",VLOOKUP(CONCATENATE(A25,$L$5),sansalvador,6,FALSE))</f>
        <v>4.75</v>
      </c>
      <c r="N25" s="180">
        <f>IF(ISERROR(VLOOKUP(CONCATENATE(A25,$L$5),sansalvador,7,FALSE)),"n.d.",VLOOKUP(CONCATENATE(A25,$L$5),sansalvador,7,FALSE))</f>
        <v>5</v>
      </c>
      <c r="O25" s="186"/>
      <c r="P25" s="180">
        <f>IF(ISERROR(VLOOKUP(CONCATENATE(A25,$P$5),sansalvador,5,FALSE)),"n.d.",VLOOKUP(CONCATENATE(A25,$P$5),sansalvador,5,FALSE))</f>
        <v>5.125</v>
      </c>
      <c r="Q25" s="180">
        <f>IF(ISERROR(VLOOKUP(CONCATENATE(A25,$P$5),sansalvador,6,FALSE)),"n.d.",VLOOKUP(CONCATENATE(A25,$P$5),sansalvador,6,FALSE))</f>
        <v>5</v>
      </c>
      <c r="R25" s="180">
        <f>IF(ISERROR(VLOOKUP(CONCATENATE(A25,$P$5),sansalvador,7,FALSE)),"n.d.",VLOOKUP(CONCATENATE(A25,$P$5),sansalvador,7,FALSE))</f>
        <v>5.25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3.0714285714285716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3.5</v>
      </c>
      <c r="G27" s="180"/>
      <c r="H27" s="180">
        <f>IF(ISERROR(VLOOKUP(CONCATENATE(A27,$H$5),sansalvador,5,FALSE)),"n.d.",VLOOKUP(CONCATENATE(A27,$H$5),sansalvador,5,FALSE))</f>
        <v>3.5</v>
      </c>
      <c r="I27" s="180">
        <f>IF(ISERROR(VLOOKUP(CONCATENATE(A27,$H$5),sansalvador,6,FALSE)),"n.d.",VLOOKUP(CONCATENATE(A27,$H$5),sansalvador,6,FALSE))</f>
        <v>3.5</v>
      </c>
      <c r="J27" s="180">
        <f>IF(ISERROR(VLOOKUP(CONCATENATE(A27,$H$5),sansalvador,7,FALSE)),"n.d.",VLOOKUP(CONCATENATE(A27,$H$5),sansalvador,7,FALSE))</f>
        <v>3.5</v>
      </c>
      <c r="K27" s="189"/>
      <c r="L27" s="180">
        <f>IF(ISERROR(VLOOKUP(CONCATENATE(A27,$L$5),sansalvador,5,FALSE)),"n.d.",VLOOKUP(CONCATENATE(A27,$L$5),sansalvador,5,FALSE))</f>
        <v>3.1666666666666665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3.5</v>
      </c>
      <c r="O27" s="186"/>
      <c r="P27" s="180">
        <f>IF(ISERROR(VLOOKUP(CONCATENATE(A27,$P$5),sansalvador,5,FALSE)),"n.d.",VLOOKUP(CONCATENATE(A27,$P$5),sansalvador,5,FALSE))</f>
        <v>3</v>
      </c>
      <c r="Q27" s="180">
        <f>IF(ISERROR(VLOOKUP(CONCATENATE(A27,$P$5),sansalvador,6,FALSE)),"n.d.",VLOOKUP(CONCATENATE(A27,$P$5),sansalvador,6,FALSE))</f>
        <v>3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2.8285714285714287</v>
      </c>
      <c r="E28" s="143">
        <f>IF( ISERROR(VLOOKUP(CONCATENATE(A28,$D$5),sansalvador,6,FALSE)),"n.d.",VLOOKUP(CONCATENATE(A28,$D$5),sansalvador,6,FALSE))</f>
        <v>2.6</v>
      </c>
      <c r="F28" s="143">
        <f>IF( ISERROR(VLOOKUP(CONCATENATE(A28,$D$5),sansalvador,7,FALSE)),"n.d.",VLOOKUP(CONCATENATE(A28,$D$5),sansalvador,7,FALSE))</f>
        <v>3.85</v>
      </c>
      <c r="G28" s="180"/>
      <c r="H28" s="180">
        <f>IF(ISERROR(VLOOKUP(CONCATENATE(A28,$H$5),sansalvador,5,FALSE)),"n.d.",VLOOKUP(CONCATENATE(A28,$H$5),sansalvador,5,FALSE))</f>
        <v>2.8</v>
      </c>
      <c r="I28" s="180">
        <f>IF(ISERROR(VLOOKUP(CONCATENATE(A28,$H$5),sansalvador,6,FALSE)),"n.d.",VLOOKUP(CONCATENATE(A28,$H$5),sansalvador,6,FALSE))</f>
        <v>2.8</v>
      </c>
      <c r="J28" s="180">
        <f>IF(ISERROR(VLOOKUP(CONCATENATE(A28,$H$5),sansalvador,7,FALSE)),"n.d.",VLOOKUP(CONCATENATE(A28,$H$5),sansalvador,7,FALSE))</f>
        <v>2.8</v>
      </c>
      <c r="K28" s="189"/>
      <c r="L28" s="180">
        <f>IF(ISERROR(VLOOKUP(CONCATENATE(A28,$L$5),sansalvador,5,FALSE)),"n.d.",VLOOKUP(CONCATENATE(A28,$L$5),sansalvador,5,FALSE))</f>
        <v>2.7250000000000001</v>
      </c>
      <c r="M28" s="180">
        <f>IF(ISERROR(VLOOKUP(CONCATENATE(A28,$L$5),sansalvador,6,FALSE)),"n.d.",VLOOKUP(CONCATENATE(A28,$L$5),sansalvador,6,FALSE))</f>
        <v>2.2999999999999998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2.95</v>
      </c>
      <c r="Q28" s="180">
        <f>IF(ISERROR(VLOOKUP(CONCATENATE(A28,$P$5),sansalvador,6,FALSE)),"n.d.",VLOOKUP(CONCATENATE(A28,$P$5),sansalvador,6,FALSE))</f>
        <v>2.9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3.8083333333333336</v>
      </c>
      <c r="E29" s="143">
        <f>IF( ISERROR(VLOOKUP(CONCATENATE(A29,$D$5),sansalvador,6,FALSE)),"n.d.",VLOOKUP(CONCATENATE(A29,$D$5),sansalvador,6,FALSE))</f>
        <v>3.7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4.3</v>
      </c>
      <c r="O29" s="186"/>
      <c r="P29" s="180">
        <f>IF(ISERROR(VLOOKUP(CONCATENATE(A29,$P$5),sansalvador,5,FALSE)),"n.d.",VLOOKUP(CONCATENATE(A29,$P$5),sansalvador,5,FALSE))</f>
        <v>4.5</v>
      </c>
      <c r="Q29" s="180">
        <f>IF(ISERROR(VLOOKUP(CONCATENATE(A29,$P$5),sansalvador,6,FALSE)),"n.d.",VLOOKUP(CONCATENATE(A29,$P$5),sansalvador,6,FALSE))</f>
        <v>4.5</v>
      </c>
      <c r="R29" s="180">
        <f>IF(ISERROR(VLOOKUP(CONCATENATE(A29,$P$5),sansalvador,7,FALSE)),"n.d.",VLOOKUP(CONCATENATE(A29,$P$5),sansalvador,7,FALSE))</f>
        <v>4.5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5.4285714285714288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6</v>
      </c>
      <c r="G30" s="180"/>
      <c r="H30" s="180" t="str">
        <f>IF(ISERROR(VLOOKUP(CONCATENATE(A30,$H$5),sansalvador,5,FALSE)),"n.d.",VLOOKUP(CONCATENATE(A30,$H$5),sansalvador,5,FALSE))</f>
        <v>n.d.</v>
      </c>
      <c r="I30" s="180" t="str">
        <f>IF(ISERROR(VLOOKUP(CONCATENATE(A30,$H$5),sansalvador,6,FALSE)),"n.d.",VLOOKUP(CONCATENATE(A30,$H$5),sansalvador,6,FALSE))</f>
        <v>n.d.</v>
      </c>
      <c r="J30" s="180" t="str">
        <f>IF(ISERROR(VLOOKUP(CONCATENATE(A30,$H$5),sansalvador,7,FALSE)),"n.d.",VLOOKUP(CONCATENATE(A30,$H$5),sansalvador,7,FALSE))</f>
        <v>n.d.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5.5</v>
      </c>
      <c r="Q30" s="180">
        <f>IF(ISERROR(VLOOKUP(CONCATENATE(A30,$P$5),sansalvador,6,FALSE)),"n.d.",VLOOKUP(CONCATENATE(A30,$P$5),sansalvador,6,FALSE))</f>
        <v>5.5</v>
      </c>
      <c r="R30" s="180">
        <f>IF(ISERROR(VLOOKUP(CONCATENATE(A30,$P$5),sansalvador,7,FALSE)),"n.d.",VLOOKUP(CONCATENATE(A30,$P$5),sansalvador,7,FALSE))</f>
        <v>5.5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1.7928571428571427</v>
      </c>
      <c r="E31" s="143">
        <f>IF( ISERROR(VLOOKUP(CONCATENATE(A31,$D$5),sansalvador,6,FALSE)),"n.d.",VLOOKUP(CONCATENATE(A31,$D$5),sansalvador,6,FALSE))</f>
        <v>1.5</v>
      </c>
      <c r="F31" s="143">
        <f>IF( ISERROR(VLOOKUP(CONCATENATE(A31,$D$5),sansalvador,7,FALSE)),"n.d.",VLOOKUP(CONCATENATE(A31,$D$5),sansalvador,7,FALSE))</f>
        <v>1.85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2.375</v>
      </c>
      <c r="M31" s="180">
        <f>IF(ISERROR(VLOOKUP(CONCATENATE(A31,$L$5),sansalvador,6,FALSE)),"n.d.",VLOOKUP(CONCATENATE(A31,$L$5),sansalvador,6,FALSE))</f>
        <v>2.25</v>
      </c>
      <c r="N31" s="180">
        <f>IF(ISERROR(VLOOKUP(CONCATENATE(A31,$L$5),sansalvador,7,FALSE)),"n.d.",VLOOKUP(CONCATENATE(A31,$L$5),sansalvador,7,FALSE))</f>
        <v>2.5</v>
      </c>
      <c r="O31" s="186"/>
      <c r="P31" s="180">
        <f>IF(ISERROR(VLOOKUP(CONCATENATE(A31,$P$5),sansalvador,5,FALSE)),"n.d.",VLOOKUP(CONCATENATE(A31,$P$5),sansalvador,5,FALSE))</f>
        <v>1.65</v>
      </c>
      <c r="Q31" s="180">
        <f>IF(ISERROR(VLOOKUP(CONCATENATE(A31,$P$5),sansalvador,6,FALSE)),"n.d.",VLOOKUP(CONCATENATE(A31,$P$5),sansalvador,6,FALSE))</f>
        <v>1.65</v>
      </c>
      <c r="R31" s="180">
        <f>IF(ISERROR(VLOOKUP(CONCATENATE(A31,$P$5),sansalvador,7,FALSE)),"n.d.",VLOOKUP(CONCATENATE(A31,$P$5),sansalvador,7,FALSE))</f>
        <v>1.65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INDECAEA2131123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45246</v>
      </c>
      <c r="B3" s="247">
        <f>U7</f>
        <v>45246</v>
      </c>
      <c r="C3" s="247"/>
      <c r="D3" s="247"/>
      <c r="E3" s="247"/>
      <c r="F3" s="247"/>
      <c r="G3" s="247"/>
      <c r="H3" s="247"/>
      <c r="I3" s="247"/>
      <c r="J3" s="247"/>
      <c r="K3" s="247"/>
      <c r="L3" s="247"/>
      <c r="M3" s="247"/>
      <c r="N3" s="247"/>
      <c r="O3" s="247"/>
      <c r="P3" s="247"/>
      <c r="Q3" s="247"/>
      <c r="R3" s="24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60" t="s">
        <v>229</v>
      </c>
      <c r="E5" s="260"/>
      <c r="F5" s="260"/>
      <c r="G5" s="158"/>
      <c r="H5" s="251" t="str">
        <f>+Pecuarios!H5</f>
        <v>SANTA ANA</v>
      </c>
      <c r="I5" s="251"/>
      <c r="J5" s="252"/>
      <c r="K5" s="107"/>
      <c r="L5" s="251" t="str">
        <f>+Pecuarios!L5</f>
        <v>SAN VICENTE</v>
      </c>
      <c r="M5" s="251"/>
      <c r="N5" s="253"/>
      <c r="O5" s="107"/>
      <c r="P5" s="251" t="str">
        <f>+Pecuarios!P5</f>
        <v>SAN MIGUEL</v>
      </c>
      <c r="Q5" s="251"/>
      <c r="R5" s="25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59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>
        <f t="shared" ref="P7:P15" si="9">IF(ISERROR(VLOOKUP(CONCATENATE(A7,$P$5),sansalvador,5,FALSE)),"n.d.",VLOOKUP(CONCATENATE(A7,$P$5),sansalvador,5,FALSE))</f>
        <v>2.25</v>
      </c>
      <c r="Q7" s="143">
        <f t="shared" ref="Q7:Q15" si="10">IF(ISERROR(VLOOKUP(CONCATENATE(A7,$P$5),sansalvador,6,FALSE)),"n.d.",VLOOKUP(CONCATENATE(A7,$P$5),sansalvador,6,FALSE))</f>
        <v>2</v>
      </c>
      <c r="R7" s="143">
        <f t="shared" ref="R7:R15" si="11">IF(ISERROR(VLOOKUP(CONCATENATE(A7,$P$5),sansalvador,7,FALSE)),"n.d.",VLOOKUP(CONCATENATE(A7,$P$5),sansalvador,7,FALSE))</f>
        <v>2.5</v>
      </c>
      <c r="T7" s="6" t="s">
        <v>177</v>
      </c>
      <c r="U7" s="22">
        <f>+VLOOKUP(1111,sansalvador,3,FALSE)</f>
        <v>45246</v>
      </c>
      <c r="V7" s="22">
        <f>+U7</f>
        <v>45246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59"/>
      <c r="H8" s="143" t="str">
        <f t="shared" si="3"/>
        <v>n.d.</v>
      </c>
      <c r="I8" s="143" t="str">
        <f t="shared" si="4"/>
        <v>n.d.</v>
      </c>
      <c r="J8" s="143" t="str">
        <f t="shared" si="5"/>
        <v>n.d.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>
        <f t="shared" si="9"/>
        <v>3.5</v>
      </c>
      <c r="Q8" s="143">
        <f t="shared" si="10"/>
        <v>3.5</v>
      </c>
      <c r="R8" s="143">
        <f t="shared" si="11"/>
        <v>3.5</v>
      </c>
      <c r="T8" s="6" t="s">
        <v>178</v>
      </c>
      <c r="U8" s="22">
        <f>+VLOOKUP(9999,sansalvador,3,FALSE)</f>
        <v>45245</v>
      </c>
      <c r="V8" s="22">
        <f>+U8</f>
        <v>45245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59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3"/>
      <c r="P9" s="143">
        <f t="shared" si="9"/>
        <v>5.5</v>
      </c>
      <c r="Q9" s="143">
        <f t="shared" si="10"/>
        <v>5.5</v>
      </c>
      <c r="R9" s="143">
        <f t="shared" si="11"/>
        <v>5.5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3.5</v>
      </c>
      <c r="E10" s="143">
        <f t="shared" si="1"/>
        <v>3.5</v>
      </c>
      <c r="F10" s="143">
        <f t="shared" si="2"/>
        <v>3.5</v>
      </c>
      <c r="G10" s="25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3</v>
      </c>
      <c r="M10" s="143">
        <f t="shared" si="7"/>
        <v>3</v>
      </c>
      <c r="N10" s="143">
        <f t="shared" si="8"/>
        <v>3</v>
      </c>
      <c r="O10" s="183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59"/>
      <c r="H11" s="143">
        <f t="shared" si="3"/>
        <v>9</v>
      </c>
      <c r="I11" s="143">
        <f t="shared" si="4"/>
        <v>9</v>
      </c>
      <c r="J11" s="143">
        <f t="shared" si="5"/>
        <v>9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>
        <f t="shared" si="9"/>
        <v>7.75</v>
      </c>
      <c r="Q11" s="143">
        <f t="shared" si="10"/>
        <v>7.5</v>
      </c>
      <c r="R11" s="143">
        <f t="shared" si="11"/>
        <v>8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5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>
        <f t="shared" si="6"/>
        <v>7</v>
      </c>
      <c r="M12" s="143">
        <f t="shared" si="7"/>
        <v>7</v>
      </c>
      <c r="N12" s="143">
        <f t="shared" si="8"/>
        <v>7</v>
      </c>
      <c r="O12" s="183"/>
      <c r="P12" s="143">
        <f t="shared" si="9"/>
        <v>7</v>
      </c>
      <c r="Q12" s="143">
        <f t="shared" si="10"/>
        <v>7</v>
      </c>
      <c r="R12" s="143">
        <f t="shared" si="11"/>
        <v>7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5</v>
      </c>
      <c r="E13" s="143">
        <f t="shared" si="1"/>
        <v>5</v>
      </c>
      <c r="F13" s="143">
        <f t="shared" si="2"/>
        <v>5</v>
      </c>
      <c r="G13" s="259"/>
      <c r="H13" s="143">
        <f t="shared" si="3"/>
        <v>4.5</v>
      </c>
      <c r="I13" s="143">
        <f t="shared" si="4"/>
        <v>4.5</v>
      </c>
      <c r="J13" s="143">
        <f t="shared" si="5"/>
        <v>4.5</v>
      </c>
      <c r="K13" s="182"/>
      <c r="L13" s="143">
        <f t="shared" si="6"/>
        <v>4</v>
      </c>
      <c r="M13" s="143">
        <f t="shared" si="7"/>
        <v>4</v>
      </c>
      <c r="N13" s="143">
        <f t="shared" si="8"/>
        <v>4</v>
      </c>
      <c r="O13" s="183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59"/>
      <c r="H14" s="143">
        <f t="shared" si="3"/>
        <v>2.5</v>
      </c>
      <c r="I14" s="143">
        <f t="shared" si="4"/>
        <v>2.5</v>
      </c>
      <c r="J14" s="143">
        <f t="shared" si="5"/>
        <v>2.5</v>
      </c>
      <c r="K14" s="182"/>
      <c r="L14" s="143">
        <f t="shared" si="6"/>
        <v>2.75</v>
      </c>
      <c r="M14" s="143">
        <f t="shared" si="7"/>
        <v>2.75</v>
      </c>
      <c r="N14" s="143">
        <f t="shared" si="8"/>
        <v>2.75</v>
      </c>
      <c r="O14" s="183"/>
      <c r="P14" s="143">
        <f t="shared" si="9"/>
        <v>3.5</v>
      </c>
      <c r="Q14" s="143">
        <f t="shared" si="10"/>
        <v>3.5</v>
      </c>
      <c r="R14" s="143">
        <f t="shared" si="11"/>
        <v>3.5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3.5</v>
      </c>
      <c r="E15" s="143">
        <f t="shared" si="1"/>
        <v>3.5</v>
      </c>
      <c r="F15" s="143">
        <f t="shared" si="2"/>
        <v>3.5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>
        <f t="shared" si="3"/>
        <v>5.5</v>
      </c>
      <c r="I16" s="185">
        <f t="shared" si="4"/>
        <v>5.5</v>
      </c>
      <c r="J16" s="185">
        <f t="shared" si="5"/>
        <v>5.5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5</v>
      </c>
      <c r="E17" s="143">
        <f t="shared" ref="E17:E21" si="19">IF( ISERROR(VLOOKUP(CONCATENATE(A17,$D$5),sansalvador,6,FALSE)),"n.d.",VLOOKUP(CONCATENATE(A17,$D$5),sansalvador,6,FALSE))</f>
        <v>5</v>
      </c>
      <c r="F17" s="143">
        <f t="shared" ref="F17:F21" si="20">IF( ISERROR(VLOOKUP(CONCATENATE(A17,$D$5),sansalvador,7,FALSE)),"n.d.",VLOOKUP(CONCATENATE(A17,$D$5),sansalvador,7,FALSE))</f>
        <v>5</v>
      </c>
      <c r="G17" s="185"/>
      <c r="H17" s="185" t="str">
        <f t="shared" ref="H17:H21" si="21">IF(ISERROR(VLOOKUP(CONCATENATE(A17,$H$5),sansalvador,5,FALSE)),"n.d.",VLOOKUP(CONCATENATE(A17,$H$5),sansalvador,5,FALSE))</f>
        <v>n.d.</v>
      </c>
      <c r="I17" s="185" t="str">
        <f t="shared" ref="I17:I21" si="22">IF(ISERROR(VLOOKUP(CONCATENATE(A17,$H$5),sansalvador,6,FALSE)),"n.d.",VLOOKUP(CONCATENATE(A17,$H$5),sansalvador,6,FALSE))</f>
        <v>n.d.</v>
      </c>
      <c r="J17" s="185" t="str">
        <f t="shared" ref="J17:J21" si="23">IF(ISERROR(VLOOKUP(CONCATENATE(A17,$H$5),sansalvador,7,FALSE)),"n.d.",VLOOKUP(CONCATENATE(A17,$H$5),sansalvador,7,FALSE))</f>
        <v>n.d.</v>
      </c>
      <c r="K17" s="186"/>
      <c r="L17" s="143">
        <f t="shared" si="12"/>
        <v>5</v>
      </c>
      <c r="M17" s="143">
        <f t="shared" si="13"/>
        <v>5</v>
      </c>
      <c r="N17" s="143">
        <f t="shared" si="14"/>
        <v>5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2.5</v>
      </c>
      <c r="E18" s="143">
        <f t="shared" si="19"/>
        <v>2.5</v>
      </c>
      <c r="F18" s="143">
        <f t="shared" si="20"/>
        <v>2.5</v>
      </c>
      <c r="G18" s="183"/>
      <c r="H18" s="185">
        <f t="shared" si="21"/>
        <v>2.5</v>
      </c>
      <c r="I18" s="185">
        <f t="shared" si="22"/>
        <v>2.5</v>
      </c>
      <c r="J18" s="185">
        <f t="shared" si="23"/>
        <v>2.5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>
        <f t="shared" si="15"/>
        <v>2.5</v>
      </c>
      <c r="Q18" s="143">
        <f t="shared" si="16"/>
        <v>2.5</v>
      </c>
      <c r="R18" s="143">
        <f t="shared" si="17"/>
        <v>2.5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6</v>
      </c>
      <c r="E19" s="143">
        <f t="shared" si="19"/>
        <v>6</v>
      </c>
      <c r="F19" s="143">
        <f t="shared" si="20"/>
        <v>6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7</v>
      </c>
      <c r="M19" s="143">
        <f t="shared" si="13"/>
        <v>7</v>
      </c>
      <c r="N19" s="143">
        <f t="shared" si="14"/>
        <v>7</v>
      </c>
      <c r="O19" s="183"/>
      <c r="P19" s="143">
        <f t="shared" si="15"/>
        <v>4.5</v>
      </c>
      <c r="Q19" s="143">
        <f t="shared" si="16"/>
        <v>4.5</v>
      </c>
      <c r="R19" s="143">
        <f t="shared" si="17"/>
        <v>4.5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2.5</v>
      </c>
      <c r="M20" s="143">
        <f t="shared" si="13"/>
        <v>2.5</v>
      </c>
      <c r="N20" s="143">
        <f t="shared" si="14"/>
        <v>2.5</v>
      </c>
      <c r="O20" s="183"/>
      <c r="P20" s="143">
        <f t="shared" si="15"/>
        <v>3</v>
      </c>
      <c r="Q20" s="143">
        <f t="shared" si="16"/>
        <v>3</v>
      </c>
      <c r="R20" s="143">
        <f t="shared" si="17"/>
        <v>3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2</v>
      </c>
      <c r="E21" s="143">
        <f t="shared" si="19"/>
        <v>2</v>
      </c>
      <c r="F21" s="143">
        <f t="shared" si="20"/>
        <v>2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1.25</v>
      </c>
      <c r="M21" s="143">
        <f t="shared" si="13"/>
        <v>1.25</v>
      </c>
      <c r="N21" s="143">
        <f t="shared" si="14"/>
        <v>1.25</v>
      </c>
      <c r="O21" s="183"/>
      <c r="P21" s="143">
        <f t="shared" si="15"/>
        <v>2.25</v>
      </c>
      <c r="Q21" s="143">
        <f t="shared" si="16"/>
        <v>2</v>
      </c>
      <c r="R21" s="143">
        <f t="shared" si="17"/>
        <v>2.5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Santa Ana, San Vicente, San Miguel.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373" zoomScale="80" zoomScaleNormal="80" workbookViewId="0">
      <selection activeCell="G466" sqref="G46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61" t="s">
        <v>171</v>
      </c>
      <c r="C1" s="261"/>
      <c r="D1" s="56">
        <v>45246</v>
      </c>
      <c r="E1" s="262" t="s">
        <v>256</v>
      </c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262"/>
      <c r="T1" s="262"/>
      <c r="U1" s="262"/>
      <c r="X1" s="45" t="s">
        <v>171</v>
      </c>
      <c r="Y1" s="46">
        <v>43468</v>
      </c>
      <c r="Z1" s="264" t="s">
        <v>194</v>
      </c>
      <c r="AA1" s="264"/>
      <c r="AB1" s="264"/>
      <c r="AC1" s="264"/>
      <c r="AD1" s="47"/>
      <c r="AE1" s="33"/>
      <c r="AF1" s="33"/>
      <c r="AG1" s="33"/>
      <c r="AH1" s="33"/>
      <c r="AI1" s="33"/>
    </row>
    <row r="2" spans="1:35" ht="22.5" customHeight="1">
      <c r="B2" s="261" t="s">
        <v>192</v>
      </c>
      <c r="C2" s="261"/>
      <c r="D2" s="56">
        <v>45245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X2" s="45" t="s">
        <v>192</v>
      </c>
      <c r="Y2" s="46" t="s">
        <v>193</v>
      </c>
      <c r="Z2" s="264"/>
      <c r="AA2" s="264"/>
      <c r="AB2" s="264"/>
      <c r="AC2" s="264"/>
      <c r="AD2" s="47"/>
      <c r="AE2" s="33"/>
      <c r="AF2" s="33"/>
      <c r="AG2" s="33"/>
      <c r="AH2" s="33"/>
      <c r="AI2" s="33"/>
    </row>
    <row r="3" spans="1:35" ht="22.5" customHeight="1">
      <c r="B3" s="261" t="s">
        <v>195</v>
      </c>
      <c r="C3" s="261"/>
      <c r="D3" s="55" t="str">
        <f>+VLOOKUP(D1,numeracion,8,FALSE)</f>
        <v>INDECAEA2131123</v>
      </c>
      <c r="E3" s="263" t="s">
        <v>257</v>
      </c>
      <c r="F3" s="263"/>
      <c r="G3" s="263"/>
      <c r="H3" s="263"/>
      <c r="I3" s="263"/>
      <c r="J3" s="263"/>
      <c r="K3" s="209"/>
      <c r="L3" s="28"/>
      <c r="M3" s="262" t="s">
        <v>258</v>
      </c>
      <c r="N3" s="262"/>
      <c r="O3" s="262"/>
      <c r="P3" s="262"/>
      <c r="Q3" s="262"/>
      <c r="R3" s="262"/>
      <c r="S3" s="262"/>
      <c r="T3" s="262"/>
      <c r="U3" s="26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45246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45245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41" t="s">
        <v>124</v>
      </c>
      <c r="E7" s="235">
        <v>45.625</v>
      </c>
      <c r="F7" s="235">
        <v>43</v>
      </c>
      <c r="G7" s="235">
        <v>46</v>
      </c>
      <c r="H7" s="235">
        <v>0.5</v>
      </c>
      <c r="I7" s="235">
        <v>0.5</v>
      </c>
      <c r="J7" s="235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45" t="s">
        <v>124</v>
      </c>
      <c r="P7" s="235">
        <v>45.727272727272727</v>
      </c>
      <c r="Q7" s="235">
        <v>43</v>
      </c>
      <c r="R7" s="235">
        <v>46</v>
      </c>
      <c r="S7" s="235">
        <v>0.52</v>
      </c>
      <c r="T7" s="235">
        <v>0.5</v>
      </c>
      <c r="U7" s="235">
        <v>0.6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1MERCADO CENTRAL</v>
      </c>
      <c r="B8" s="201">
        <v>1</v>
      </c>
      <c r="C8" s="201" t="s">
        <v>229</v>
      </c>
      <c r="D8" s="241" t="s">
        <v>124</v>
      </c>
      <c r="E8" s="235">
        <v>46</v>
      </c>
      <c r="F8" s="235">
        <v>46</v>
      </c>
      <c r="G8" s="235">
        <v>46</v>
      </c>
      <c r="H8" s="235"/>
      <c r="I8" s="235"/>
      <c r="J8" s="235"/>
      <c r="L8" s="54" t="str">
        <f t="shared" si="0"/>
        <v>1AHUACHAPAN</v>
      </c>
      <c r="M8" s="201">
        <v>1</v>
      </c>
      <c r="N8" s="201" t="s">
        <v>260</v>
      </c>
      <c r="O8" s="245" t="s">
        <v>124</v>
      </c>
      <c r="P8" s="235">
        <v>48</v>
      </c>
      <c r="Q8" s="235">
        <v>48</v>
      </c>
      <c r="R8" s="235">
        <v>48</v>
      </c>
      <c r="S8" s="235">
        <v>0.6</v>
      </c>
      <c r="T8" s="235">
        <v>0.6</v>
      </c>
      <c r="U8" s="235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1SANTA TECLA</v>
      </c>
      <c r="B9" s="201">
        <v>1</v>
      </c>
      <c r="C9" s="201" t="s">
        <v>183</v>
      </c>
      <c r="D9" s="241" t="s">
        <v>124</v>
      </c>
      <c r="E9" s="235">
        <v>47</v>
      </c>
      <c r="F9" s="235">
        <v>47</v>
      </c>
      <c r="G9" s="235">
        <v>47</v>
      </c>
      <c r="H9" s="235">
        <v>0.55000000000000004</v>
      </c>
      <c r="I9" s="235">
        <v>0.55000000000000004</v>
      </c>
      <c r="J9" s="235">
        <v>0.55000000000000004</v>
      </c>
      <c r="L9" s="54" t="str">
        <f t="shared" si="0"/>
        <v>1LA UNION</v>
      </c>
      <c r="M9" s="201">
        <v>1</v>
      </c>
      <c r="N9" s="201" t="s">
        <v>261</v>
      </c>
      <c r="O9" s="245" t="s">
        <v>124</v>
      </c>
      <c r="P9" s="235">
        <v>48.857142857142854</v>
      </c>
      <c r="Q9" s="235">
        <v>47</v>
      </c>
      <c r="R9" s="235">
        <v>52</v>
      </c>
      <c r="S9" s="235">
        <v>0.55285714285714282</v>
      </c>
      <c r="T9" s="235">
        <v>0.52</v>
      </c>
      <c r="U9" s="235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1SAN MIGUEL</v>
      </c>
      <c r="B10" s="202">
        <v>1</v>
      </c>
      <c r="C10" s="201" t="s">
        <v>174</v>
      </c>
      <c r="D10" s="241" t="s">
        <v>124</v>
      </c>
      <c r="E10" s="235">
        <v>46.222222222222221</v>
      </c>
      <c r="F10" s="235">
        <v>44</v>
      </c>
      <c r="G10" s="235">
        <v>48</v>
      </c>
      <c r="H10" s="235">
        <v>0.53499999999999992</v>
      </c>
      <c r="I10" s="235">
        <v>0.5</v>
      </c>
      <c r="J10" s="235">
        <v>0.55000000000000004</v>
      </c>
      <c r="L10" s="54" t="str">
        <f t="shared" si="0"/>
        <v>1ZACATECOLUCA</v>
      </c>
      <c r="M10" s="202">
        <v>1</v>
      </c>
      <c r="N10" s="201" t="s">
        <v>180</v>
      </c>
      <c r="O10" s="245" t="s">
        <v>124</v>
      </c>
      <c r="P10" s="235">
        <v>48.4</v>
      </c>
      <c r="Q10" s="235">
        <v>48</v>
      </c>
      <c r="R10" s="235">
        <v>49</v>
      </c>
      <c r="S10" s="235">
        <v>0.57000000000000006</v>
      </c>
      <c r="T10" s="235">
        <v>0.55000000000000004</v>
      </c>
      <c r="U10" s="235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1SANTA ANA</v>
      </c>
      <c r="B11" s="202">
        <v>1</v>
      </c>
      <c r="C11" s="201" t="s">
        <v>172</v>
      </c>
      <c r="D11" s="241" t="s">
        <v>124</v>
      </c>
      <c r="E11" s="235">
        <v>47.5</v>
      </c>
      <c r="F11" s="235">
        <v>47</v>
      </c>
      <c r="G11" s="235">
        <v>48</v>
      </c>
      <c r="H11" s="235">
        <v>0.6</v>
      </c>
      <c r="I11" s="235">
        <v>0.6</v>
      </c>
      <c r="J11" s="235">
        <v>0.6</v>
      </c>
      <c r="L11" s="54" t="str">
        <f t="shared" si="0"/>
        <v>2AHUACHAPAN</v>
      </c>
      <c r="M11" s="202">
        <v>2</v>
      </c>
      <c r="N11" s="201" t="s">
        <v>260</v>
      </c>
      <c r="O11" s="245" t="s">
        <v>125</v>
      </c>
      <c r="P11" s="235">
        <v>45.5</v>
      </c>
      <c r="Q11" s="235">
        <v>45</v>
      </c>
      <c r="R11" s="235">
        <v>46</v>
      </c>
      <c r="S11" s="235">
        <v>0.55000000000000004</v>
      </c>
      <c r="T11" s="235">
        <v>0.55000000000000004</v>
      </c>
      <c r="U11" s="235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>1SAN VICENTE</v>
      </c>
      <c r="B12" s="201">
        <v>1</v>
      </c>
      <c r="C12" s="201" t="s">
        <v>173</v>
      </c>
      <c r="D12" s="241" t="s">
        <v>124</v>
      </c>
      <c r="E12" s="235">
        <v>48.166666666666664</v>
      </c>
      <c r="F12" s="235">
        <v>48</v>
      </c>
      <c r="G12" s="235">
        <v>48.5</v>
      </c>
      <c r="H12" s="235">
        <v>0.58333333333333337</v>
      </c>
      <c r="I12" s="235">
        <v>0.55000000000000004</v>
      </c>
      <c r="J12" s="235">
        <v>0.6</v>
      </c>
      <c r="L12" s="54" t="str">
        <f t="shared" si="0"/>
        <v xml:space="preserve">3GERARDO BARRIOS </v>
      </c>
      <c r="M12" s="201">
        <v>3</v>
      </c>
      <c r="N12" s="201" t="s">
        <v>262</v>
      </c>
      <c r="O12" s="245" t="s">
        <v>126</v>
      </c>
      <c r="P12" s="235">
        <v>97.375</v>
      </c>
      <c r="Q12" s="235">
        <v>95</v>
      </c>
      <c r="R12" s="235">
        <v>102</v>
      </c>
      <c r="S12" s="235">
        <v>1.2</v>
      </c>
      <c r="T12" s="235">
        <v>1.2</v>
      </c>
      <c r="U12" s="235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2SANTA ANA</v>
      </c>
      <c r="B13" s="201">
        <v>2</v>
      </c>
      <c r="C13" s="201" t="s">
        <v>172</v>
      </c>
      <c r="D13" s="241" t="s">
        <v>125</v>
      </c>
      <c r="E13" s="235">
        <v>46</v>
      </c>
      <c r="F13" s="235">
        <v>46</v>
      </c>
      <c r="G13" s="235">
        <v>46</v>
      </c>
      <c r="H13" s="235">
        <v>0.55000000000000004</v>
      </c>
      <c r="I13" s="235">
        <v>0.55000000000000004</v>
      </c>
      <c r="J13" s="235">
        <v>0.55000000000000004</v>
      </c>
      <c r="L13" s="54" t="str">
        <f t="shared" si="0"/>
        <v>3AHUACHAPAN</v>
      </c>
      <c r="M13" s="201">
        <v>3</v>
      </c>
      <c r="N13" s="201" t="s">
        <v>260</v>
      </c>
      <c r="O13" s="245" t="s">
        <v>126</v>
      </c>
      <c r="P13" s="235">
        <v>100</v>
      </c>
      <c r="Q13" s="235">
        <v>100</v>
      </c>
      <c r="R13" s="235">
        <v>100</v>
      </c>
      <c r="S13" s="235">
        <v>1.2</v>
      </c>
      <c r="T13" s="235">
        <v>1.2</v>
      </c>
      <c r="U13" s="235">
        <v>1.2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2SAN VICENTE</v>
      </c>
      <c r="B14" s="201">
        <v>2</v>
      </c>
      <c r="C14" s="201" t="s">
        <v>173</v>
      </c>
      <c r="D14" s="241" t="s">
        <v>125</v>
      </c>
      <c r="E14" s="235">
        <v>45</v>
      </c>
      <c r="F14" s="235">
        <v>45</v>
      </c>
      <c r="G14" s="235">
        <v>45</v>
      </c>
      <c r="H14" s="235">
        <v>0.5</v>
      </c>
      <c r="I14" s="235">
        <v>0.5</v>
      </c>
      <c r="J14" s="235">
        <v>0.5</v>
      </c>
      <c r="L14" s="54" t="str">
        <f t="shared" si="0"/>
        <v>3LA UNION</v>
      </c>
      <c r="M14" s="201">
        <v>3</v>
      </c>
      <c r="N14" s="201" t="s">
        <v>261</v>
      </c>
      <c r="O14" s="245" t="s">
        <v>126</v>
      </c>
      <c r="P14" s="235">
        <v>108.71428571428571</v>
      </c>
      <c r="Q14" s="235">
        <v>105</v>
      </c>
      <c r="R14" s="235">
        <v>114</v>
      </c>
      <c r="S14" s="235">
        <v>1.2416666666666667</v>
      </c>
      <c r="T14" s="235">
        <v>1.2</v>
      </c>
      <c r="U14" s="235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 xml:space="preserve">3GERARDO BARRIOS </v>
      </c>
      <c r="B15" s="202">
        <v>3</v>
      </c>
      <c r="C15" s="201" t="s">
        <v>262</v>
      </c>
      <c r="D15" s="241" t="s">
        <v>126</v>
      </c>
      <c r="E15" s="235">
        <v>96.2</v>
      </c>
      <c r="F15" s="235">
        <v>95</v>
      </c>
      <c r="G15" s="235">
        <v>100</v>
      </c>
      <c r="H15" s="235">
        <v>1.2</v>
      </c>
      <c r="I15" s="235">
        <v>1.2</v>
      </c>
      <c r="J15" s="235">
        <v>1.2</v>
      </c>
      <c r="L15" s="54" t="str">
        <f t="shared" si="0"/>
        <v>3ZACATECOLUCA</v>
      </c>
      <c r="M15" s="202">
        <v>3</v>
      </c>
      <c r="N15" s="201" t="s">
        <v>180</v>
      </c>
      <c r="O15" s="245" t="s">
        <v>126</v>
      </c>
      <c r="P15" s="235">
        <v>110.4</v>
      </c>
      <c r="Q15" s="235">
        <v>110</v>
      </c>
      <c r="R15" s="235">
        <v>112</v>
      </c>
      <c r="S15" s="235">
        <v>1.3083333333333333</v>
      </c>
      <c r="T15" s="235">
        <v>1.25</v>
      </c>
      <c r="U15" s="235">
        <v>1.35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>3MERCADO CENTRAL</v>
      </c>
      <c r="B16" s="201">
        <v>3</v>
      </c>
      <c r="C16" s="201" t="s">
        <v>229</v>
      </c>
      <c r="D16" s="241" t="s">
        <v>126</v>
      </c>
      <c r="E16" s="235">
        <v>102</v>
      </c>
      <c r="F16" s="235">
        <v>102</v>
      </c>
      <c r="G16" s="235">
        <v>102</v>
      </c>
      <c r="H16" s="235"/>
      <c r="I16" s="235"/>
      <c r="J16" s="235"/>
      <c r="L16" s="54" t="str">
        <f t="shared" si="0"/>
        <v xml:space="preserve">4GERARDO BARRIOS </v>
      </c>
      <c r="M16" s="201">
        <v>4</v>
      </c>
      <c r="N16" s="201" t="s">
        <v>262</v>
      </c>
      <c r="O16" s="245" t="s">
        <v>127</v>
      </c>
      <c r="P16" s="235">
        <v>109.33333333333333</v>
      </c>
      <c r="Q16" s="235">
        <v>108</v>
      </c>
      <c r="R16" s="235">
        <v>110</v>
      </c>
      <c r="S16" s="235">
        <v>1.2</v>
      </c>
      <c r="T16" s="235">
        <v>1.2</v>
      </c>
      <c r="U16" s="235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3SANTA TECLA</v>
      </c>
      <c r="B17" s="201">
        <v>3</v>
      </c>
      <c r="C17" s="201" t="s">
        <v>183</v>
      </c>
      <c r="D17" s="241" t="s">
        <v>126</v>
      </c>
      <c r="E17" s="235">
        <v>100</v>
      </c>
      <c r="F17" s="235">
        <v>100</v>
      </c>
      <c r="G17" s="235">
        <v>100</v>
      </c>
      <c r="H17" s="235">
        <v>1.25</v>
      </c>
      <c r="I17" s="235">
        <v>1.25</v>
      </c>
      <c r="J17" s="235">
        <v>1.25</v>
      </c>
      <c r="L17" s="54" t="str">
        <f t="shared" si="0"/>
        <v>4AHUACHAPAN</v>
      </c>
      <c r="M17" s="201">
        <v>4</v>
      </c>
      <c r="N17" s="201" t="s">
        <v>260</v>
      </c>
      <c r="O17" s="245" t="s">
        <v>127</v>
      </c>
      <c r="P17" s="235">
        <v>107</v>
      </c>
      <c r="Q17" s="235">
        <v>105</v>
      </c>
      <c r="R17" s="235">
        <v>110</v>
      </c>
      <c r="S17" s="235">
        <v>1.2937500000000002</v>
      </c>
      <c r="T17" s="235">
        <v>1.25</v>
      </c>
      <c r="U17" s="235">
        <v>1.3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3SAN MIGUEL</v>
      </c>
      <c r="B18" s="201">
        <v>3</v>
      </c>
      <c r="C18" s="201" t="s">
        <v>174</v>
      </c>
      <c r="D18" s="241" t="s">
        <v>126</v>
      </c>
      <c r="E18" s="235">
        <v>96.9</v>
      </c>
      <c r="F18" s="235">
        <v>92</v>
      </c>
      <c r="G18" s="235">
        <v>102</v>
      </c>
      <c r="H18" s="235">
        <v>1.0749999999999997</v>
      </c>
      <c r="I18" s="235">
        <v>1</v>
      </c>
      <c r="J18" s="235">
        <v>1.25</v>
      </c>
      <c r="L18" s="54" t="str">
        <f t="shared" si="0"/>
        <v>4LA UNION</v>
      </c>
      <c r="M18" s="201">
        <v>4</v>
      </c>
      <c r="N18" s="201" t="s">
        <v>261</v>
      </c>
      <c r="O18" s="245" t="s">
        <v>127</v>
      </c>
      <c r="P18" s="235"/>
      <c r="Q18" s="235"/>
      <c r="R18" s="235"/>
      <c r="S18" s="235">
        <v>1.25</v>
      </c>
      <c r="T18" s="235">
        <v>1.25</v>
      </c>
      <c r="U18" s="235">
        <v>1.25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>3SANTA ANA</v>
      </c>
      <c r="B19" s="202">
        <v>3</v>
      </c>
      <c r="C19" s="201" t="s">
        <v>172</v>
      </c>
      <c r="D19" s="241" t="s">
        <v>126</v>
      </c>
      <c r="E19" s="235">
        <v>96.5</v>
      </c>
      <c r="F19" s="235">
        <v>95</v>
      </c>
      <c r="G19" s="235">
        <v>98</v>
      </c>
      <c r="H19" s="235">
        <v>1.2250000000000001</v>
      </c>
      <c r="I19" s="235">
        <v>1.2</v>
      </c>
      <c r="J19" s="235">
        <v>1.25</v>
      </c>
      <c r="L19" s="54" t="str">
        <f t="shared" si="0"/>
        <v>4ZACATECOLUCA</v>
      </c>
      <c r="M19" s="202">
        <v>4</v>
      </c>
      <c r="N19" s="201" t="s">
        <v>180</v>
      </c>
      <c r="O19" s="245" t="s">
        <v>127</v>
      </c>
      <c r="P19" s="235">
        <v>120</v>
      </c>
      <c r="Q19" s="235">
        <v>120</v>
      </c>
      <c r="R19" s="235">
        <v>120</v>
      </c>
      <c r="S19" s="235">
        <v>1.4750000000000001</v>
      </c>
      <c r="T19" s="235">
        <v>1.4</v>
      </c>
      <c r="U19" s="235">
        <v>1.5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3SAN VICENTE</v>
      </c>
      <c r="B20" s="201">
        <v>3</v>
      </c>
      <c r="C20" s="201" t="s">
        <v>173</v>
      </c>
      <c r="D20" s="241" t="s">
        <v>126</v>
      </c>
      <c r="E20" s="235">
        <v>99</v>
      </c>
      <c r="F20" s="235">
        <v>98</v>
      </c>
      <c r="G20" s="235">
        <v>100</v>
      </c>
      <c r="H20" s="235">
        <v>1.2250000000000001</v>
      </c>
      <c r="I20" s="235">
        <v>1.2</v>
      </c>
      <c r="J20" s="235">
        <v>1.25</v>
      </c>
      <c r="L20" s="54" t="str">
        <f t="shared" si="0"/>
        <v xml:space="preserve">5GERARDO BARRIOS </v>
      </c>
      <c r="M20" s="201">
        <v>5</v>
      </c>
      <c r="N20" s="201" t="s">
        <v>262</v>
      </c>
      <c r="O20" s="245" t="s">
        <v>131</v>
      </c>
      <c r="P20" s="235">
        <v>95.375</v>
      </c>
      <c r="Q20" s="235">
        <v>93</v>
      </c>
      <c r="R20" s="235">
        <v>100</v>
      </c>
      <c r="S20" s="235">
        <v>1.1499999999999999</v>
      </c>
      <c r="T20" s="235">
        <v>1.1499999999999999</v>
      </c>
      <c r="U20" s="235">
        <v>1.1499999999999999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 xml:space="preserve">4GERARDO BARRIOS </v>
      </c>
      <c r="B21" s="201">
        <v>4</v>
      </c>
      <c r="C21" s="201" t="s">
        <v>262</v>
      </c>
      <c r="D21" s="241" t="s">
        <v>127</v>
      </c>
      <c r="E21" s="235">
        <v>109.33333333333333</v>
      </c>
      <c r="F21" s="235">
        <v>108</v>
      </c>
      <c r="G21" s="235">
        <v>110</v>
      </c>
      <c r="H21" s="235">
        <v>1.2</v>
      </c>
      <c r="I21" s="235">
        <v>1.2</v>
      </c>
      <c r="J21" s="235">
        <v>1.2</v>
      </c>
      <c r="L21" s="54" t="str">
        <f t="shared" si="0"/>
        <v>5AHUACHAPAN</v>
      </c>
      <c r="M21" s="201">
        <v>5</v>
      </c>
      <c r="N21" s="201" t="s">
        <v>260</v>
      </c>
      <c r="O21" s="245" t="s">
        <v>131</v>
      </c>
      <c r="P21" s="235">
        <v>100</v>
      </c>
      <c r="Q21" s="235">
        <v>100</v>
      </c>
      <c r="R21" s="235">
        <v>100</v>
      </c>
      <c r="S21" s="235">
        <v>1.2</v>
      </c>
      <c r="T21" s="235">
        <v>1.2</v>
      </c>
      <c r="U21" s="235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>4MERCADO CENTRAL</v>
      </c>
      <c r="B22" s="201">
        <v>4</v>
      </c>
      <c r="C22" s="201" t="s">
        <v>229</v>
      </c>
      <c r="D22" s="241" t="s">
        <v>127</v>
      </c>
      <c r="E22" s="235">
        <v>108</v>
      </c>
      <c r="F22" s="235">
        <v>108</v>
      </c>
      <c r="G22" s="235">
        <v>108</v>
      </c>
      <c r="H22" s="235"/>
      <c r="I22" s="235"/>
      <c r="J22" s="235"/>
      <c r="L22" s="54" t="str">
        <f t="shared" si="0"/>
        <v>5LA UNION</v>
      </c>
      <c r="M22" s="201">
        <v>5</v>
      </c>
      <c r="N22" s="201" t="s">
        <v>261</v>
      </c>
      <c r="O22" s="245" t="s">
        <v>131</v>
      </c>
      <c r="P22" s="235">
        <v>109.14285714285714</v>
      </c>
      <c r="Q22" s="235">
        <v>105</v>
      </c>
      <c r="R22" s="235">
        <v>115</v>
      </c>
      <c r="S22" s="235">
        <v>1.2416666666666667</v>
      </c>
      <c r="T22" s="235">
        <v>1.2</v>
      </c>
      <c r="U22" s="235">
        <v>1.25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4SANTA TECLA</v>
      </c>
      <c r="B23" s="202">
        <v>4</v>
      </c>
      <c r="C23" s="201" t="s">
        <v>183</v>
      </c>
      <c r="D23" s="241" t="s">
        <v>127</v>
      </c>
      <c r="E23" s="235">
        <v>110</v>
      </c>
      <c r="F23" s="235">
        <v>110</v>
      </c>
      <c r="G23" s="235">
        <v>110</v>
      </c>
      <c r="H23" s="235">
        <v>1.25</v>
      </c>
      <c r="I23" s="235">
        <v>1.25</v>
      </c>
      <c r="J23" s="235">
        <v>1.25</v>
      </c>
      <c r="L23" s="54" t="str">
        <f t="shared" si="0"/>
        <v>5ZACATECOLUCA</v>
      </c>
      <c r="M23" s="202">
        <v>5</v>
      </c>
      <c r="N23" s="201" t="s">
        <v>180</v>
      </c>
      <c r="O23" s="245" t="s">
        <v>131</v>
      </c>
      <c r="P23" s="235">
        <v>105</v>
      </c>
      <c r="Q23" s="235">
        <v>105</v>
      </c>
      <c r="R23" s="235">
        <v>105</v>
      </c>
      <c r="S23" s="235">
        <v>1.25</v>
      </c>
      <c r="T23" s="235">
        <v>1.25</v>
      </c>
      <c r="U23" s="235">
        <v>1.25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4SAN MIGUEL</v>
      </c>
      <c r="B24" s="201">
        <v>4</v>
      </c>
      <c r="C24" s="201" t="s">
        <v>174</v>
      </c>
      <c r="D24" s="241" t="s">
        <v>127</v>
      </c>
      <c r="E24" s="235">
        <v>96.5</v>
      </c>
      <c r="F24" s="235">
        <v>95</v>
      </c>
      <c r="G24" s="235">
        <v>98</v>
      </c>
      <c r="H24" s="235">
        <v>1.125</v>
      </c>
      <c r="I24" s="235">
        <v>1.1000000000000001</v>
      </c>
      <c r="J24" s="235">
        <v>1.1499999999999999</v>
      </c>
      <c r="L24" s="54" t="str">
        <f t="shared" si="0"/>
        <v xml:space="preserve">6GERARDO BARRIOS </v>
      </c>
      <c r="M24" s="201">
        <v>6</v>
      </c>
      <c r="N24" s="201" t="s">
        <v>262</v>
      </c>
      <c r="O24" s="245" t="s">
        <v>128</v>
      </c>
      <c r="P24" s="235">
        <v>105.33333333333333</v>
      </c>
      <c r="Q24" s="235">
        <v>104</v>
      </c>
      <c r="R24" s="235">
        <v>106</v>
      </c>
      <c r="S24" s="235">
        <v>1.1499999999999999</v>
      </c>
      <c r="T24" s="235">
        <v>1.1499999999999999</v>
      </c>
      <c r="U24" s="235">
        <v>1.1499999999999999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4SANTA ANA</v>
      </c>
      <c r="B25" s="201">
        <v>4</v>
      </c>
      <c r="C25" s="201" t="s">
        <v>172</v>
      </c>
      <c r="D25" s="241" t="s">
        <v>127</v>
      </c>
      <c r="E25" s="235">
        <v>102.5</v>
      </c>
      <c r="F25" s="235">
        <v>95</v>
      </c>
      <c r="G25" s="235">
        <v>105</v>
      </c>
      <c r="H25" s="235">
        <v>1.2375</v>
      </c>
      <c r="I25" s="235">
        <v>1.2</v>
      </c>
      <c r="J25" s="235">
        <v>1.25</v>
      </c>
      <c r="L25" s="54" t="str">
        <f t="shared" si="0"/>
        <v>6AHUACHAPAN</v>
      </c>
      <c r="M25" s="201">
        <v>6</v>
      </c>
      <c r="N25" s="201" t="s">
        <v>260</v>
      </c>
      <c r="O25" s="245" t="s">
        <v>128</v>
      </c>
      <c r="P25" s="235">
        <v>103.625</v>
      </c>
      <c r="Q25" s="235">
        <v>100</v>
      </c>
      <c r="R25" s="235">
        <v>105</v>
      </c>
      <c r="S25" s="235">
        <v>1.2562500000000001</v>
      </c>
      <c r="T25" s="235">
        <v>1.25</v>
      </c>
      <c r="U25" s="235">
        <v>1.3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>4SAN VICENTE</v>
      </c>
      <c r="B26" s="201">
        <v>4</v>
      </c>
      <c r="C26" s="201" t="s">
        <v>173</v>
      </c>
      <c r="D26" s="241" t="s">
        <v>127</v>
      </c>
      <c r="E26" s="235">
        <v>114.66666666666667</v>
      </c>
      <c r="F26" s="235">
        <v>110</v>
      </c>
      <c r="G26" s="235">
        <v>120</v>
      </c>
      <c r="H26" s="235">
        <v>1.3571428571428572</v>
      </c>
      <c r="I26" s="235">
        <v>1.3</v>
      </c>
      <c r="J26" s="235">
        <v>1.4</v>
      </c>
      <c r="L26" s="54" t="str">
        <f t="shared" si="0"/>
        <v>6LA UNION</v>
      </c>
      <c r="M26" s="201">
        <v>6</v>
      </c>
      <c r="N26" s="201" t="s">
        <v>261</v>
      </c>
      <c r="O26" s="245" t="s">
        <v>128</v>
      </c>
      <c r="P26" s="235"/>
      <c r="Q26" s="235"/>
      <c r="R26" s="235"/>
      <c r="S26" s="235">
        <v>1.25</v>
      </c>
      <c r="T26" s="235">
        <v>1.25</v>
      </c>
      <c r="U26" s="235">
        <v>1.25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 xml:space="preserve">5GERARDO BARRIOS </v>
      </c>
      <c r="B27" s="202">
        <v>5</v>
      </c>
      <c r="C27" s="201" t="s">
        <v>262</v>
      </c>
      <c r="D27" s="241" t="s">
        <v>131</v>
      </c>
      <c r="E27" s="235">
        <v>94.2</v>
      </c>
      <c r="F27" s="235">
        <v>93</v>
      </c>
      <c r="G27" s="235">
        <v>98</v>
      </c>
      <c r="H27" s="235">
        <v>1.1499999999999999</v>
      </c>
      <c r="I27" s="235">
        <v>1.1499999999999999</v>
      </c>
      <c r="J27" s="235">
        <v>1.1499999999999999</v>
      </c>
      <c r="L27" s="54" t="str">
        <f t="shared" si="0"/>
        <v>6ZACATECOLUCA</v>
      </c>
      <c r="M27" s="202">
        <v>6</v>
      </c>
      <c r="N27" s="201" t="s">
        <v>180</v>
      </c>
      <c r="O27" s="245" t="s">
        <v>128</v>
      </c>
      <c r="P27" s="235">
        <v>115</v>
      </c>
      <c r="Q27" s="235">
        <v>115</v>
      </c>
      <c r="R27" s="235">
        <v>115</v>
      </c>
      <c r="S27" s="235">
        <v>1.3999999999999997</v>
      </c>
      <c r="T27" s="235">
        <v>1.4</v>
      </c>
      <c r="U27" s="235">
        <v>1.4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5MERCADO CENTRAL</v>
      </c>
      <c r="B28" s="201">
        <v>5</v>
      </c>
      <c r="C28" s="201" t="s">
        <v>229</v>
      </c>
      <c r="D28" s="241" t="s">
        <v>131</v>
      </c>
      <c r="E28" s="235">
        <v>98</v>
      </c>
      <c r="F28" s="235">
        <v>98</v>
      </c>
      <c r="G28" s="235">
        <v>98</v>
      </c>
      <c r="H28" s="235"/>
      <c r="I28" s="235"/>
      <c r="J28" s="235"/>
      <c r="L28" s="54" t="str">
        <f t="shared" si="0"/>
        <v xml:space="preserve">7GERARDO BARRIOS </v>
      </c>
      <c r="M28" s="201">
        <v>7</v>
      </c>
      <c r="N28" s="201" t="s">
        <v>262</v>
      </c>
      <c r="O28" s="245" t="s">
        <v>168</v>
      </c>
      <c r="P28" s="235">
        <v>140</v>
      </c>
      <c r="Q28" s="235">
        <v>140</v>
      </c>
      <c r="R28" s="235">
        <v>140</v>
      </c>
      <c r="S28" s="235">
        <v>1.5</v>
      </c>
      <c r="T28" s="235">
        <v>1.5</v>
      </c>
      <c r="U28" s="235">
        <v>1.5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5SANTA TECLA</v>
      </c>
      <c r="B29" s="201">
        <v>5</v>
      </c>
      <c r="C29" s="201" t="s">
        <v>183</v>
      </c>
      <c r="D29" s="241" t="s">
        <v>131</v>
      </c>
      <c r="E29" s="235">
        <v>98</v>
      </c>
      <c r="F29" s="235">
        <v>98</v>
      </c>
      <c r="G29" s="235">
        <v>98</v>
      </c>
      <c r="H29" s="235">
        <v>1.2</v>
      </c>
      <c r="I29" s="235">
        <v>1.2</v>
      </c>
      <c r="J29" s="235">
        <v>1.2</v>
      </c>
      <c r="L29" s="54" t="str">
        <f t="shared" si="0"/>
        <v>7AHUACHAPAN</v>
      </c>
      <c r="M29" s="201">
        <v>7</v>
      </c>
      <c r="N29" s="201" t="s">
        <v>260</v>
      </c>
      <c r="O29" s="245" t="s">
        <v>168</v>
      </c>
      <c r="P29" s="235"/>
      <c r="Q29" s="235"/>
      <c r="R29" s="235"/>
      <c r="S29" s="235">
        <v>1.6500000000000001</v>
      </c>
      <c r="T29" s="235">
        <v>1.6</v>
      </c>
      <c r="U29" s="235">
        <v>1.75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>5SAN MIGUEL</v>
      </c>
      <c r="B30" s="202">
        <v>5</v>
      </c>
      <c r="C30" s="201" t="s">
        <v>174</v>
      </c>
      <c r="D30" s="241" t="s">
        <v>131</v>
      </c>
      <c r="E30" s="235">
        <v>97.8</v>
      </c>
      <c r="F30" s="235">
        <v>95</v>
      </c>
      <c r="G30" s="235">
        <v>104</v>
      </c>
      <c r="H30" s="235">
        <v>1.0849999999999997</v>
      </c>
      <c r="I30" s="235">
        <v>1</v>
      </c>
      <c r="J30" s="235">
        <v>1.25</v>
      </c>
      <c r="L30" s="54" t="str">
        <f t="shared" si="0"/>
        <v>7LA UNION</v>
      </c>
      <c r="M30" s="202">
        <v>7</v>
      </c>
      <c r="N30" s="201" t="s">
        <v>261</v>
      </c>
      <c r="O30" s="245" t="s">
        <v>168</v>
      </c>
      <c r="P30" s="235">
        <v>137.5</v>
      </c>
      <c r="Q30" s="235">
        <v>135</v>
      </c>
      <c r="R30" s="235">
        <v>140</v>
      </c>
      <c r="S30" s="235">
        <v>1.8333333333333333</v>
      </c>
      <c r="T30" s="235">
        <v>1.5</v>
      </c>
      <c r="U30" s="235">
        <v>2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5SANTA ANA</v>
      </c>
      <c r="B31" s="202">
        <v>5</v>
      </c>
      <c r="C31" s="201" t="s">
        <v>172</v>
      </c>
      <c r="D31" s="241" t="s">
        <v>131</v>
      </c>
      <c r="E31" s="235">
        <v>101.5</v>
      </c>
      <c r="F31" s="235">
        <v>98</v>
      </c>
      <c r="G31" s="235">
        <v>105</v>
      </c>
      <c r="H31" s="235">
        <v>1.2250000000000001</v>
      </c>
      <c r="I31" s="235">
        <v>1.2</v>
      </c>
      <c r="J31" s="235">
        <v>1.25</v>
      </c>
      <c r="L31" s="54" t="str">
        <f t="shared" si="0"/>
        <v>7ZACATECOLUCA</v>
      </c>
      <c r="M31" s="202">
        <v>7</v>
      </c>
      <c r="N31" s="201" t="s">
        <v>180</v>
      </c>
      <c r="O31" s="245" t="s">
        <v>168</v>
      </c>
      <c r="P31" s="235">
        <v>125</v>
      </c>
      <c r="Q31" s="235">
        <v>125</v>
      </c>
      <c r="R31" s="235">
        <v>125</v>
      </c>
      <c r="S31" s="235">
        <v>1.8199999999999998</v>
      </c>
      <c r="T31" s="235">
        <v>1.6</v>
      </c>
      <c r="U31" s="235">
        <v>2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 xml:space="preserve">6GERARDO BARRIOS </v>
      </c>
      <c r="B32" s="201">
        <v>6</v>
      </c>
      <c r="C32" s="201" t="s">
        <v>262</v>
      </c>
      <c r="D32" s="241" t="s">
        <v>128</v>
      </c>
      <c r="E32" s="235">
        <v>105.66666666666667</v>
      </c>
      <c r="F32" s="235">
        <v>105</v>
      </c>
      <c r="G32" s="235">
        <v>106</v>
      </c>
      <c r="H32" s="235">
        <v>1.1666666666666667</v>
      </c>
      <c r="I32" s="235">
        <v>1.1499999999999999</v>
      </c>
      <c r="J32" s="235">
        <v>1.2</v>
      </c>
      <c r="L32" s="54" t="str">
        <f t="shared" si="0"/>
        <v xml:space="preserve">9GERARDO BARRIOS </v>
      </c>
      <c r="M32" s="201">
        <v>9</v>
      </c>
      <c r="N32" s="201" t="s">
        <v>262</v>
      </c>
      <c r="O32" s="245" t="s">
        <v>129</v>
      </c>
      <c r="P32" s="235">
        <v>26.064999999999998</v>
      </c>
      <c r="Q32" s="235">
        <v>23</v>
      </c>
      <c r="R32" s="235">
        <v>30</v>
      </c>
      <c r="S32" s="235">
        <v>0.35000000000000003</v>
      </c>
      <c r="T32" s="235">
        <v>0.35</v>
      </c>
      <c r="U32" s="235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6MERCADO CENTRAL</v>
      </c>
      <c r="B33" s="201">
        <v>6</v>
      </c>
      <c r="C33" s="201" t="s">
        <v>229</v>
      </c>
      <c r="D33" s="241" t="s">
        <v>128</v>
      </c>
      <c r="E33" s="235">
        <v>105</v>
      </c>
      <c r="F33" s="235">
        <v>105</v>
      </c>
      <c r="G33" s="235">
        <v>105</v>
      </c>
      <c r="H33" s="235"/>
      <c r="I33" s="235"/>
      <c r="J33" s="235"/>
      <c r="L33" s="54" t="str">
        <f t="shared" si="0"/>
        <v>9AHUACHAPAN</v>
      </c>
      <c r="M33" s="201">
        <v>9</v>
      </c>
      <c r="N33" s="201" t="s">
        <v>260</v>
      </c>
      <c r="O33" s="245" t="s">
        <v>129</v>
      </c>
      <c r="P33" s="235">
        <v>24.333333333333332</v>
      </c>
      <c r="Q33" s="235">
        <v>23</v>
      </c>
      <c r="R33" s="235">
        <v>26</v>
      </c>
      <c r="S33" s="235">
        <v>0.31555555555555553</v>
      </c>
      <c r="T33" s="235">
        <v>0.3</v>
      </c>
      <c r="U33" s="235">
        <v>0.35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>6SANTA TECLA</v>
      </c>
      <c r="B34" s="201">
        <v>6</v>
      </c>
      <c r="C34" s="201" t="s">
        <v>183</v>
      </c>
      <c r="D34" s="241" t="s">
        <v>128</v>
      </c>
      <c r="E34" s="235">
        <v>108</v>
      </c>
      <c r="F34" s="235">
        <v>108</v>
      </c>
      <c r="G34" s="235">
        <v>108</v>
      </c>
      <c r="H34" s="235">
        <v>1.2</v>
      </c>
      <c r="I34" s="235">
        <v>1.2</v>
      </c>
      <c r="J34" s="235">
        <v>1.2</v>
      </c>
      <c r="L34" s="54" t="str">
        <f t="shared" si="0"/>
        <v>9LA UNION</v>
      </c>
      <c r="M34" s="201">
        <v>9</v>
      </c>
      <c r="N34" s="201" t="s">
        <v>261</v>
      </c>
      <c r="O34" s="245" t="s">
        <v>129</v>
      </c>
      <c r="P34" s="235">
        <v>29.285714285714285</v>
      </c>
      <c r="Q34" s="235">
        <v>27</v>
      </c>
      <c r="R34" s="235">
        <v>32</v>
      </c>
      <c r="S34" s="235">
        <v>0.35833333333333334</v>
      </c>
      <c r="T34" s="235">
        <v>0.35</v>
      </c>
      <c r="U34" s="235">
        <v>0.4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6SANTA ANA</v>
      </c>
      <c r="B35" s="202">
        <v>6</v>
      </c>
      <c r="C35" s="201" t="s">
        <v>172</v>
      </c>
      <c r="D35" s="241" t="s">
        <v>128</v>
      </c>
      <c r="E35" s="235">
        <v>98.75</v>
      </c>
      <c r="F35" s="235">
        <v>95</v>
      </c>
      <c r="G35" s="235">
        <v>105</v>
      </c>
      <c r="H35" s="235">
        <v>1.2</v>
      </c>
      <c r="I35" s="235">
        <v>1.2</v>
      </c>
      <c r="J35" s="235">
        <v>1.2</v>
      </c>
      <c r="L35" s="54" t="str">
        <f t="shared" si="0"/>
        <v>9ZACATECOLUCA</v>
      </c>
      <c r="M35" s="202">
        <v>9</v>
      </c>
      <c r="N35" s="201" t="s">
        <v>180</v>
      </c>
      <c r="O35" s="245" t="s">
        <v>129</v>
      </c>
      <c r="P35" s="235">
        <v>30</v>
      </c>
      <c r="Q35" s="235">
        <v>30</v>
      </c>
      <c r="R35" s="235">
        <v>30</v>
      </c>
      <c r="S35" s="235">
        <v>0.3666666666666667</v>
      </c>
      <c r="T35" s="235">
        <v>0.35</v>
      </c>
      <c r="U35" s="235">
        <v>0.4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6SAN VICENTE</v>
      </c>
      <c r="B36" s="201">
        <v>6</v>
      </c>
      <c r="C36" s="201" t="s">
        <v>173</v>
      </c>
      <c r="D36" s="241" t="s">
        <v>128</v>
      </c>
      <c r="E36" s="235">
        <v>106</v>
      </c>
      <c r="F36" s="235">
        <v>100</v>
      </c>
      <c r="G36" s="235">
        <v>115</v>
      </c>
      <c r="H36" s="235">
        <v>1.2799999999999998</v>
      </c>
      <c r="I36" s="235">
        <v>1.25</v>
      </c>
      <c r="J36" s="235">
        <v>1.3</v>
      </c>
      <c r="L36" s="54" t="str">
        <f t="shared" si="0"/>
        <v xml:space="preserve">10GERARDO BARRIOS </v>
      </c>
      <c r="M36" s="201">
        <v>10</v>
      </c>
      <c r="N36" s="201" t="s">
        <v>262</v>
      </c>
      <c r="O36" s="245" t="s">
        <v>263</v>
      </c>
      <c r="P36" s="235">
        <v>21.636363636363637</v>
      </c>
      <c r="Q36" s="235">
        <v>20</v>
      </c>
      <c r="R36" s="235">
        <v>24</v>
      </c>
      <c r="S36" s="235">
        <v>0.4</v>
      </c>
      <c r="T36" s="235">
        <v>0.4</v>
      </c>
      <c r="U36" s="235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7SAN MIGUEL</v>
      </c>
      <c r="B37" s="201">
        <v>7</v>
      </c>
      <c r="C37" s="201" t="s">
        <v>174</v>
      </c>
      <c r="D37" s="241" t="s">
        <v>168</v>
      </c>
      <c r="E37" s="235">
        <v>110</v>
      </c>
      <c r="F37" s="235">
        <v>110</v>
      </c>
      <c r="G37" s="235">
        <v>110</v>
      </c>
      <c r="H37" s="235">
        <v>1.5</v>
      </c>
      <c r="I37" s="235">
        <v>1.25</v>
      </c>
      <c r="J37" s="235">
        <v>1.75</v>
      </c>
      <c r="L37" s="54" t="str">
        <f t="shared" si="0"/>
        <v>10AHUACHAPAN</v>
      </c>
      <c r="M37" s="201">
        <v>10</v>
      </c>
      <c r="N37" s="201" t="s">
        <v>260</v>
      </c>
      <c r="O37" s="245" t="s">
        <v>263</v>
      </c>
      <c r="P37" s="235">
        <v>19.333333333333332</v>
      </c>
      <c r="Q37" s="235">
        <v>18</v>
      </c>
      <c r="R37" s="235">
        <v>20</v>
      </c>
      <c r="S37" s="235">
        <v>0.25</v>
      </c>
      <c r="T37" s="235">
        <v>0.25</v>
      </c>
      <c r="U37" s="235">
        <v>0.25</v>
      </c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7SANTA ANA</v>
      </c>
      <c r="B38" s="201">
        <v>7</v>
      </c>
      <c r="C38" s="201" t="s">
        <v>172</v>
      </c>
      <c r="D38" s="241" t="s">
        <v>168</v>
      </c>
      <c r="E38" s="235"/>
      <c r="F38" s="235"/>
      <c r="G38" s="235"/>
      <c r="H38" s="235">
        <v>1.6</v>
      </c>
      <c r="I38" s="235">
        <v>1.6</v>
      </c>
      <c r="J38" s="235">
        <v>1.6</v>
      </c>
      <c r="L38" s="54" t="str">
        <f t="shared" si="0"/>
        <v>10LA UNION</v>
      </c>
      <c r="M38" s="201">
        <v>10</v>
      </c>
      <c r="N38" s="201" t="s">
        <v>261</v>
      </c>
      <c r="O38" s="245" t="s">
        <v>263</v>
      </c>
      <c r="P38" s="235">
        <v>22.714285714285715</v>
      </c>
      <c r="Q38" s="235">
        <v>18</v>
      </c>
      <c r="R38" s="235">
        <v>26</v>
      </c>
      <c r="S38" s="235">
        <v>0.3</v>
      </c>
      <c r="T38" s="235">
        <v>0.25</v>
      </c>
      <c r="U38" s="235">
        <v>0.35</v>
      </c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7SAN VICENTE</v>
      </c>
      <c r="B39" s="202">
        <v>7</v>
      </c>
      <c r="C39" s="201" t="s">
        <v>173</v>
      </c>
      <c r="D39" s="241" t="s">
        <v>168</v>
      </c>
      <c r="E39" s="235">
        <v>113.33333333333333</v>
      </c>
      <c r="F39" s="235">
        <v>100</v>
      </c>
      <c r="G39" s="235">
        <v>130</v>
      </c>
      <c r="H39" s="235">
        <v>1.6166666666666665</v>
      </c>
      <c r="I39" s="235">
        <v>1.5</v>
      </c>
      <c r="J39" s="235">
        <v>1.75</v>
      </c>
      <c r="L39" s="54" t="str">
        <f t="shared" si="0"/>
        <v>10ZACATECOLUCA</v>
      </c>
      <c r="M39" s="202">
        <v>10</v>
      </c>
      <c r="N39" s="201" t="s">
        <v>180</v>
      </c>
      <c r="O39" s="245" t="s">
        <v>263</v>
      </c>
      <c r="P39" s="235">
        <v>26.2</v>
      </c>
      <c r="Q39" s="235">
        <v>25</v>
      </c>
      <c r="R39" s="235">
        <v>28</v>
      </c>
      <c r="S39" s="235">
        <v>0.35000000000000003</v>
      </c>
      <c r="T39" s="235">
        <v>0.35</v>
      </c>
      <c r="U39" s="235">
        <v>0.35</v>
      </c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 xml:space="preserve">9GERARDO BARRIOS </v>
      </c>
      <c r="B40" s="201">
        <v>9</v>
      </c>
      <c r="C40" s="201" t="s">
        <v>262</v>
      </c>
      <c r="D40" s="241" t="s">
        <v>129</v>
      </c>
      <c r="E40" s="235">
        <v>26.166666666666668</v>
      </c>
      <c r="F40" s="235">
        <v>23</v>
      </c>
      <c r="G40" s="235">
        <v>30</v>
      </c>
      <c r="H40" s="235">
        <v>0.35000000000000003</v>
      </c>
      <c r="I40" s="235">
        <v>0.35</v>
      </c>
      <c r="J40" s="235">
        <v>0.35</v>
      </c>
      <c r="L40" s="54" t="str">
        <f t="shared" si="0"/>
        <v>11TIENDONA</v>
      </c>
      <c r="M40" s="201">
        <v>11</v>
      </c>
      <c r="N40" s="201" t="s">
        <v>190</v>
      </c>
      <c r="O40" s="245" t="s">
        <v>53</v>
      </c>
      <c r="P40" s="235">
        <v>18</v>
      </c>
      <c r="Q40" s="235">
        <v>18</v>
      </c>
      <c r="R40" s="235">
        <v>18</v>
      </c>
      <c r="S40" s="235"/>
      <c r="T40" s="235"/>
      <c r="U40" s="235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9MERCADO CENTRAL</v>
      </c>
      <c r="B41" s="201">
        <v>9</v>
      </c>
      <c r="C41" s="201" t="s">
        <v>229</v>
      </c>
      <c r="D41" s="241" t="s">
        <v>129</v>
      </c>
      <c r="E41" s="235">
        <v>27.5</v>
      </c>
      <c r="F41" s="235">
        <v>25</v>
      </c>
      <c r="G41" s="235">
        <v>30</v>
      </c>
      <c r="H41" s="235"/>
      <c r="I41" s="235"/>
      <c r="J41" s="235"/>
      <c r="L41" s="54" t="str">
        <f t="shared" si="0"/>
        <v>11AHUACHAPAN</v>
      </c>
      <c r="M41" s="201">
        <v>11</v>
      </c>
      <c r="N41" s="201" t="s">
        <v>260</v>
      </c>
      <c r="O41" s="245" t="s">
        <v>53</v>
      </c>
      <c r="P41" s="235">
        <v>17</v>
      </c>
      <c r="Q41" s="235">
        <v>17</v>
      </c>
      <c r="R41" s="235">
        <v>17</v>
      </c>
      <c r="S41" s="235"/>
      <c r="T41" s="235"/>
      <c r="U41" s="235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9SANTA TECLA</v>
      </c>
      <c r="B42" s="201">
        <v>9</v>
      </c>
      <c r="C42" s="201" t="s">
        <v>183</v>
      </c>
      <c r="D42" s="241" t="s">
        <v>129</v>
      </c>
      <c r="E42" s="235">
        <v>27</v>
      </c>
      <c r="F42" s="235">
        <v>25</v>
      </c>
      <c r="G42" s="235">
        <v>30</v>
      </c>
      <c r="H42" s="235">
        <v>0.35</v>
      </c>
      <c r="I42" s="235">
        <v>0.35</v>
      </c>
      <c r="J42" s="235">
        <v>0.35</v>
      </c>
      <c r="L42" s="54" t="str">
        <f t="shared" si="0"/>
        <v>11LA UNION</v>
      </c>
      <c r="M42" s="201">
        <v>11</v>
      </c>
      <c r="N42" s="201" t="s">
        <v>261</v>
      </c>
      <c r="O42" s="245" t="s">
        <v>53</v>
      </c>
      <c r="P42" s="235">
        <v>21.333333333333332</v>
      </c>
      <c r="Q42" s="235">
        <v>20</v>
      </c>
      <c r="R42" s="235">
        <v>22</v>
      </c>
      <c r="S42" s="235"/>
      <c r="T42" s="235"/>
      <c r="U42" s="235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9SAN MIGUEL</v>
      </c>
      <c r="B43" s="201">
        <v>9</v>
      </c>
      <c r="C43" s="201" t="s">
        <v>174</v>
      </c>
      <c r="D43" s="241" t="s">
        <v>129</v>
      </c>
      <c r="E43" s="235">
        <v>26.363636363636363</v>
      </c>
      <c r="F43" s="235">
        <v>25</v>
      </c>
      <c r="G43" s="235">
        <v>28</v>
      </c>
      <c r="H43" s="235">
        <v>0.29999999999999993</v>
      </c>
      <c r="I43" s="235">
        <v>0.3</v>
      </c>
      <c r="J43" s="235">
        <v>0.3</v>
      </c>
      <c r="L43" s="54" t="str">
        <f t="shared" si="0"/>
        <v>11ZACATECOLUCA</v>
      </c>
      <c r="M43" s="201">
        <v>11</v>
      </c>
      <c r="N43" s="201" t="s">
        <v>180</v>
      </c>
      <c r="O43" s="245" t="s">
        <v>53</v>
      </c>
      <c r="P43" s="235">
        <v>19</v>
      </c>
      <c r="Q43" s="235">
        <v>18</v>
      </c>
      <c r="R43" s="235">
        <v>20</v>
      </c>
      <c r="S43" s="235"/>
      <c r="T43" s="235"/>
      <c r="U43" s="235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9SANTA ANA</v>
      </c>
      <c r="B44" s="202">
        <v>9</v>
      </c>
      <c r="C44" s="201" t="s">
        <v>172</v>
      </c>
      <c r="D44" s="241" t="s">
        <v>129</v>
      </c>
      <c r="E44" s="235">
        <v>25</v>
      </c>
      <c r="F44" s="235">
        <v>24</v>
      </c>
      <c r="G44" s="235">
        <v>26</v>
      </c>
      <c r="H44" s="235">
        <v>0.33749999999999997</v>
      </c>
      <c r="I44" s="235">
        <v>0.3</v>
      </c>
      <c r="J44" s="235">
        <v>0.35</v>
      </c>
      <c r="L44" s="54" t="str">
        <f t="shared" si="0"/>
        <v>12TIENDONA</v>
      </c>
      <c r="M44" s="202">
        <v>12</v>
      </c>
      <c r="N44" s="201" t="s">
        <v>190</v>
      </c>
      <c r="O44" s="245" t="s">
        <v>54</v>
      </c>
      <c r="P44" s="235">
        <v>17.333333333333332</v>
      </c>
      <c r="Q44" s="235">
        <v>13</v>
      </c>
      <c r="R44" s="235">
        <v>20</v>
      </c>
      <c r="S44" s="235"/>
      <c r="T44" s="235"/>
      <c r="U44" s="235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9SAN VICENTE</v>
      </c>
      <c r="B45" s="201">
        <v>9</v>
      </c>
      <c r="C45" s="201" t="s">
        <v>173</v>
      </c>
      <c r="D45" s="241" t="s">
        <v>129</v>
      </c>
      <c r="E45" s="235">
        <v>25.444444444444443</v>
      </c>
      <c r="F45" s="235">
        <v>23</v>
      </c>
      <c r="G45" s="235">
        <v>27</v>
      </c>
      <c r="H45" s="235">
        <v>0.35000000000000003</v>
      </c>
      <c r="I45" s="235">
        <v>0.35</v>
      </c>
      <c r="J45" s="235">
        <v>0.35</v>
      </c>
      <c r="L45" s="54" t="str">
        <f t="shared" si="0"/>
        <v>12LA UNION</v>
      </c>
      <c r="M45" s="201">
        <v>12</v>
      </c>
      <c r="N45" s="201" t="s">
        <v>261</v>
      </c>
      <c r="O45" s="245" t="s">
        <v>54</v>
      </c>
      <c r="P45" s="235">
        <v>18.666666666666668</v>
      </c>
      <c r="Q45" s="235">
        <v>18</v>
      </c>
      <c r="R45" s="235">
        <v>20</v>
      </c>
      <c r="S45" s="235"/>
      <c r="T45" s="235"/>
      <c r="U45" s="235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 xml:space="preserve">10GERARDO BARRIOS </v>
      </c>
      <c r="B46" s="201">
        <v>10</v>
      </c>
      <c r="C46" s="201" t="s">
        <v>262</v>
      </c>
      <c r="D46" s="241" t="s">
        <v>263</v>
      </c>
      <c r="E46" s="235">
        <v>21.875</v>
      </c>
      <c r="F46" s="235">
        <v>20</v>
      </c>
      <c r="G46" s="235">
        <v>25</v>
      </c>
      <c r="H46" s="235">
        <v>0.4</v>
      </c>
      <c r="I46" s="235">
        <v>0.4</v>
      </c>
      <c r="J46" s="235">
        <v>0.4</v>
      </c>
      <c r="L46" s="54" t="str">
        <f t="shared" si="0"/>
        <v>12ZACATECOLUCA</v>
      </c>
      <c r="M46" s="201">
        <v>12</v>
      </c>
      <c r="N46" s="201" t="s">
        <v>180</v>
      </c>
      <c r="O46" s="245" t="s">
        <v>54</v>
      </c>
      <c r="P46" s="235">
        <v>14</v>
      </c>
      <c r="Q46" s="235">
        <v>14</v>
      </c>
      <c r="R46" s="235">
        <v>14</v>
      </c>
      <c r="S46" s="235"/>
      <c r="T46" s="235"/>
      <c r="U46" s="235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10MERCADO CENTRAL</v>
      </c>
      <c r="B47" s="202">
        <v>10</v>
      </c>
      <c r="C47" s="201" t="s">
        <v>229</v>
      </c>
      <c r="D47" s="241" t="s">
        <v>263</v>
      </c>
      <c r="E47" s="235">
        <v>20</v>
      </c>
      <c r="F47" s="235">
        <v>20</v>
      </c>
      <c r="G47" s="235">
        <v>20</v>
      </c>
      <c r="H47" s="235"/>
      <c r="I47" s="235"/>
      <c r="J47" s="235"/>
      <c r="L47" s="54" t="str">
        <f t="shared" si="0"/>
        <v>14TIENDONA</v>
      </c>
      <c r="M47" s="202">
        <v>14</v>
      </c>
      <c r="N47" s="201" t="s">
        <v>190</v>
      </c>
      <c r="O47" s="245" t="s">
        <v>56</v>
      </c>
      <c r="P47" s="235">
        <v>13</v>
      </c>
      <c r="Q47" s="235">
        <v>12</v>
      </c>
      <c r="R47" s="235">
        <v>14</v>
      </c>
      <c r="S47" s="235"/>
      <c r="T47" s="235"/>
      <c r="U47" s="235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10SANTA TECLA</v>
      </c>
      <c r="B48" s="202">
        <v>10</v>
      </c>
      <c r="C48" s="201" t="s">
        <v>183</v>
      </c>
      <c r="D48" s="241" t="s">
        <v>263</v>
      </c>
      <c r="E48" s="235">
        <v>23</v>
      </c>
      <c r="F48" s="235">
        <v>23</v>
      </c>
      <c r="G48" s="235">
        <v>23</v>
      </c>
      <c r="H48" s="235">
        <v>0.4</v>
      </c>
      <c r="I48" s="235">
        <v>0.4</v>
      </c>
      <c r="J48" s="235">
        <v>0.4</v>
      </c>
      <c r="L48" s="54" t="str">
        <f t="shared" si="0"/>
        <v>14AHUACHAPAN</v>
      </c>
      <c r="M48" s="202">
        <v>14</v>
      </c>
      <c r="N48" s="201" t="s">
        <v>260</v>
      </c>
      <c r="O48" s="245" t="s">
        <v>56</v>
      </c>
      <c r="P48" s="235">
        <v>16</v>
      </c>
      <c r="Q48" s="235">
        <v>16</v>
      </c>
      <c r="R48" s="235">
        <v>16</v>
      </c>
      <c r="S48" s="235"/>
      <c r="T48" s="235"/>
      <c r="U48" s="235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10SAN MIGUEL</v>
      </c>
      <c r="B49" s="201">
        <v>10</v>
      </c>
      <c r="C49" s="201" t="s">
        <v>174</v>
      </c>
      <c r="D49" s="241" t="s">
        <v>263</v>
      </c>
      <c r="E49" s="235">
        <v>19.222222222222221</v>
      </c>
      <c r="F49" s="235">
        <v>18</v>
      </c>
      <c r="G49" s="235">
        <v>21</v>
      </c>
      <c r="H49" s="235">
        <v>0.25555555555555554</v>
      </c>
      <c r="I49" s="235">
        <v>0.25</v>
      </c>
      <c r="J49" s="235">
        <v>0.3</v>
      </c>
      <c r="L49" s="54" t="str">
        <f t="shared" si="0"/>
        <v>14LA UNION</v>
      </c>
      <c r="M49" s="201">
        <v>14</v>
      </c>
      <c r="N49" s="201" t="s">
        <v>261</v>
      </c>
      <c r="O49" s="245" t="s">
        <v>56</v>
      </c>
      <c r="P49" s="235">
        <v>14.666666666666666</v>
      </c>
      <c r="Q49" s="235">
        <v>14</v>
      </c>
      <c r="R49" s="235">
        <v>16</v>
      </c>
      <c r="S49" s="235"/>
      <c r="T49" s="235"/>
      <c r="U49" s="235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10SANTA ANA</v>
      </c>
      <c r="B50" s="201">
        <v>10</v>
      </c>
      <c r="C50" s="201" t="s">
        <v>172</v>
      </c>
      <c r="D50" s="241" t="s">
        <v>263</v>
      </c>
      <c r="E50" s="235">
        <v>22.5</v>
      </c>
      <c r="F50" s="235">
        <v>22</v>
      </c>
      <c r="G50" s="235">
        <v>24</v>
      </c>
      <c r="H50" s="235">
        <v>0.3</v>
      </c>
      <c r="I50" s="235">
        <v>0.3</v>
      </c>
      <c r="J50" s="235">
        <v>0.3</v>
      </c>
      <c r="L50" s="54" t="str">
        <f t="shared" si="0"/>
        <v>17TIENDONA</v>
      </c>
      <c r="M50" s="201">
        <v>17</v>
      </c>
      <c r="N50" s="201" t="s">
        <v>190</v>
      </c>
      <c r="O50" s="245" t="s">
        <v>59</v>
      </c>
      <c r="P50" s="235">
        <v>8.1999999999999993</v>
      </c>
      <c r="Q50" s="235">
        <v>8</v>
      </c>
      <c r="R50" s="235">
        <v>9</v>
      </c>
      <c r="S50" s="235"/>
      <c r="T50" s="235"/>
      <c r="U50" s="235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10SAN VICENTE</v>
      </c>
      <c r="B51" s="201">
        <v>10</v>
      </c>
      <c r="C51" s="201" t="s">
        <v>173</v>
      </c>
      <c r="D51" s="241" t="s">
        <v>263</v>
      </c>
      <c r="E51" s="235">
        <v>21.444444444444443</v>
      </c>
      <c r="F51" s="235">
        <v>18</v>
      </c>
      <c r="G51" s="235">
        <v>24</v>
      </c>
      <c r="H51" s="235">
        <v>0.33181818181818185</v>
      </c>
      <c r="I51" s="235">
        <v>0.3</v>
      </c>
      <c r="J51" s="235">
        <v>0.4</v>
      </c>
      <c r="L51" s="54" t="str">
        <f t="shared" si="0"/>
        <v>17LA UNION</v>
      </c>
      <c r="M51" s="201">
        <v>17</v>
      </c>
      <c r="N51" s="201" t="s">
        <v>261</v>
      </c>
      <c r="O51" s="245" t="s">
        <v>59</v>
      </c>
      <c r="P51" s="235">
        <v>12.333333333333334</v>
      </c>
      <c r="Q51" s="235">
        <v>12</v>
      </c>
      <c r="R51" s="235">
        <v>13</v>
      </c>
      <c r="S51" s="235"/>
      <c r="T51" s="235"/>
      <c r="U51" s="235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11MERCADO CENTRAL</v>
      </c>
      <c r="B52" s="202">
        <v>11</v>
      </c>
      <c r="C52" s="201" t="s">
        <v>229</v>
      </c>
      <c r="D52" s="241" t="s">
        <v>53</v>
      </c>
      <c r="E52" s="235">
        <v>20</v>
      </c>
      <c r="F52" s="235">
        <v>20</v>
      </c>
      <c r="G52" s="235">
        <v>20</v>
      </c>
      <c r="H52" s="235"/>
      <c r="I52" s="235"/>
      <c r="J52" s="235"/>
      <c r="L52" s="54" t="str">
        <f t="shared" si="0"/>
        <v>17ZACATECOLUCA</v>
      </c>
      <c r="M52" s="202">
        <v>17</v>
      </c>
      <c r="N52" s="201" t="s">
        <v>180</v>
      </c>
      <c r="O52" s="245" t="s">
        <v>59</v>
      </c>
      <c r="P52" s="235">
        <v>9</v>
      </c>
      <c r="Q52" s="235">
        <v>9</v>
      </c>
      <c r="R52" s="235">
        <v>9</v>
      </c>
      <c r="S52" s="235"/>
      <c r="T52" s="235"/>
      <c r="U52" s="235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11TIENDONA</v>
      </c>
      <c r="B53" s="201">
        <v>11</v>
      </c>
      <c r="C53" s="201" t="s">
        <v>190</v>
      </c>
      <c r="D53" s="241" t="s">
        <v>53</v>
      </c>
      <c r="E53" s="235">
        <v>18</v>
      </c>
      <c r="F53" s="235">
        <v>18</v>
      </c>
      <c r="G53" s="235">
        <v>18</v>
      </c>
      <c r="H53" s="235"/>
      <c r="I53" s="235"/>
      <c r="J53" s="235"/>
      <c r="L53" s="54" t="str">
        <f t="shared" si="0"/>
        <v>20MERCADO CENTRAL</v>
      </c>
      <c r="M53" s="201">
        <v>20</v>
      </c>
      <c r="N53" s="201" t="s">
        <v>229</v>
      </c>
      <c r="O53" s="245" t="s">
        <v>61</v>
      </c>
      <c r="P53" s="235">
        <v>16</v>
      </c>
      <c r="Q53" s="235">
        <v>16</v>
      </c>
      <c r="R53" s="235">
        <v>16</v>
      </c>
      <c r="S53" s="235"/>
      <c r="T53" s="235"/>
      <c r="U53" s="235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11SANTA TECLA</v>
      </c>
      <c r="B54" s="202">
        <v>11</v>
      </c>
      <c r="C54" s="201" t="s">
        <v>183</v>
      </c>
      <c r="D54" s="241" t="s">
        <v>53</v>
      </c>
      <c r="E54" s="235">
        <v>20.5</v>
      </c>
      <c r="F54" s="235">
        <v>20</v>
      </c>
      <c r="G54" s="235">
        <v>21</v>
      </c>
      <c r="H54" s="235"/>
      <c r="I54" s="235"/>
      <c r="J54" s="235"/>
      <c r="L54" s="54" t="str">
        <f t="shared" si="0"/>
        <v>20TIENDONA</v>
      </c>
      <c r="M54" s="202">
        <v>20</v>
      </c>
      <c r="N54" s="201" t="s">
        <v>190</v>
      </c>
      <c r="O54" s="245" t="s">
        <v>61</v>
      </c>
      <c r="P54" s="235">
        <v>15.5</v>
      </c>
      <c r="Q54" s="235">
        <v>15</v>
      </c>
      <c r="R54" s="235">
        <v>16</v>
      </c>
      <c r="S54" s="235"/>
      <c r="T54" s="235"/>
      <c r="U54" s="235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11SAN MIGUEL</v>
      </c>
      <c r="B55" s="201">
        <v>11</v>
      </c>
      <c r="C55" s="201" t="s">
        <v>174</v>
      </c>
      <c r="D55" s="241" t="s">
        <v>53</v>
      </c>
      <c r="E55" s="235">
        <v>18.25</v>
      </c>
      <c r="F55" s="235">
        <v>16</v>
      </c>
      <c r="G55" s="235">
        <v>20</v>
      </c>
      <c r="H55" s="235"/>
      <c r="I55" s="235"/>
      <c r="J55" s="235"/>
      <c r="L55" s="54" t="str">
        <f t="shared" si="0"/>
        <v>20AHUACHAPAN</v>
      </c>
      <c r="M55" s="201">
        <v>20</v>
      </c>
      <c r="N55" s="201" t="s">
        <v>260</v>
      </c>
      <c r="O55" s="245" t="s">
        <v>61</v>
      </c>
      <c r="P55" s="235">
        <v>17.5</v>
      </c>
      <c r="Q55" s="235">
        <v>17</v>
      </c>
      <c r="R55" s="235">
        <v>18</v>
      </c>
      <c r="S55" s="235"/>
      <c r="T55" s="235"/>
      <c r="U55" s="235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11SANTA ANA</v>
      </c>
      <c r="B56" s="201">
        <v>11</v>
      </c>
      <c r="C56" s="201" t="s">
        <v>172</v>
      </c>
      <c r="D56" s="241" t="s">
        <v>53</v>
      </c>
      <c r="E56" s="235">
        <v>16</v>
      </c>
      <c r="F56" s="235">
        <v>16</v>
      </c>
      <c r="G56" s="235">
        <v>16</v>
      </c>
      <c r="H56" s="235"/>
      <c r="I56" s="235"/>
      <c r="J56" s="235"/>
      <c r="L56" s="54" t="str">
        <f t="shared" si="0"/>
        <v>20LA UNION</v>
      </c>
      <c r="M56" s="201">
        <v>20</v>
      </c>
      <c r="N56" s="201" t="s">
        <v>261</v>
      </c>
      <c r="O56" s="245" t="s">
        <v>61</v>
      </c>
      <c r="P56" s="235">
        <v>19.333333333333332</v>
      </c>
      <c r="Q56" s="235">
        <v>18</v>
      </c>
      <c r="R56" s="235">
        <v>20</v>
      </c>
      <c r="S56" s="235"/>
      <c r="T56" s="235"/>
      <c r="U56" s="235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11SAN VICENTE</v>
      </c>
      <c r="B57" s="201">
        <v>11</v>
      </c>
      <c r="C57" s="201" t="s">
        <v>173</v>
      </c>
      <c r="D57" s="241" t="s">
        <v>53</v>
      </c>
      <c r="E57" s="235">
        <v>20.5</v>
      </c>
      <c r="F57" s="235">
        <v>20</v>
      </c>
      <c r="G57" s="235">
        <v>21</v>
      </c>
      <c r="H57" s="235"/>
      <c r="I57" s="235"/>
      <c r="J57" s="235"/>
      <c r="L57" s="54" t="str">
        <f t="shared" si="0"/>
        <v>20ZACATECOLUCA</v>
      </c>
      <c r="M57" s="201">
        <v>20</v>
      </c>
      <c r="N57" s="201" t="s">
        <v>180</v>
      </c>
      <c r="O57" s="245" t="s">
        <v>61</v>
      </c>
      <c r="P57" s="235">
        <v>15</v>
      </c>
      <c r="Q57" s="235">
        <v>13</v>
      </c>
      <c r="R57" s="235">
        <v>17</v>
      </c>
      <c r="S57" s="235"/>
      <c r="T57" s="235"/>
      <c r="U57" s="235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12TIENDONA</v>
      </c>
      <c r="B58" s="202">
        <v>12</v>
      </c>
      <c r="C58" s="201" t="s">
        <v>190</v>
      </c>
      <c r="D58" s="241" t="s">
        <v>54</v>
      </c>
      <c r="E58" s="235">
        <v>19.5</v>
      </c>
      <c r="F58" s="235">
        <v>19</v>
      </c>
      <c r="G58" s="235">
        <v>20</v>
      </c>
      <c r="H58" s="235"/>
      <c r="I58" s="235"/>
      <c r="J58" s="235"/>
      <c r="L58" s="54" t="str">
        <f t="shared" si="0"/>
        <v>21TIENDONA</v>
      </c>
      <c r="M58" s="202">
        <v>21</v>
      </c>
      <c r="N58" s="201" t="s">
        <v>190</v>
      </c>
      <c r="O58" s="245" t="s">
        <v>62</v>
      </c>
      <c r="P58" s="235">
        <v>13.875</v>
      </c>
      <c r="Q58" s="235">
        <v>13</v>
      </c>
      <c r="R58" s="235">
        <v>17</v>
      </c>
      <c r="S58" s="235"/>
      <c r="T58" s="235"/>
      <c r="U58" s="235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12SAN MIGUEL</v>
      </c>
      <c r="B59" s="201">
        <v>12</v>
      </c>
      <c r="C59" s="201" t="s">
        <v>174</v>
      </c>
      <c r="D59" s="241" t="s">
        <v>54</v>
      </c>
      <c r="E59" s="235">
        <v>17</v>
      </c>
      <c r="F59" s="235">
        <v>16</v>
      </c>
      <c r="G59" s="235">
        <v>18</v>
      </c>
      <c r="H59" s="235"/>
      <c r="I59" s="235"/>
      <c r="J59" s="235"/>
      <c r="L59" s="54" t="str">
        <f t="shared" si="0"/>
        <v>22MERCADO CENTRAL</v>
      </c>
      <c r="M59" s="201">
        <v>22</v>
      </c>
      <c r="N59" s="201" t="s">
        <v>229</v>
      </c>
      <c r="O59" s="245" t="s">
        <v>264</v>
      </c>
      <c r="P59" s="235">
        <v>32</v>
      </c>
      <c r="Q59" s="235">
        <v>32</v>
      </c>
      <c r="R59" s="235">
        <v>32</v>
      </c>
      <c r="S59" s="235"/>
      <c r="T59" s="235"/>
      <c r="U59" s="235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14TIENDONA</v>
      </c>
      <c r="B60" s="202">
        <v>14</v>
      </c>
      <c r="C60" s="201" t="s">
        <v>190</v>
      </c>
      <c r="D60" s="241" t="s">
        <v>56</v>
      </c>
      <c r="E60" s="235">
        <v>13.142857142857142</v>
      </c>
      <c r="F60" s="235">
        <v>13</v>
      </c>
      <c r="G60" s="235">
        <v>14</v>
      </c>
      <c r="H60" s="235"/>
      <c r="I60" s="235"/>
      <c r="J60" s="235"/>
      <c r="L60" s="54" t="str">
        <f t="shared" si="0"/>
        <v>22TIENDONA</v>
      </c>
      <c r="M60" s="202">
        <v>22</v>
      </c>
      <c r="N60" s="201" t="s">
        <v>190</v>
      </c>
      <c r="O60" s="245" t="s">
        <v>264</v>
      </c>
      <c r="P60" s="235">
        <v>31.375</v>
      </c>
      <c r="Q60" s="235">
        <v>23</v>
      </c>
      <c r="R60" s="235">
        <v>33</v>
      </c>
      <c r="S60" s="235"/>
      <c r="T60" s="235"/>
      <c r="U60" s="235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14SAN MIGUEL</v>
      </c>
      <c r="B61" s="202">
        <v>14</v>
      </c>
      <c r="C61" s="201" t="s">
        <v>174</v>
      </c>
      <c r="D61" s="241" t="s">
        <v>56</v>
      </c>
      <c r="E61" s="235">
        <v>12.25</v>
      </c>
      <c r="F61" s="235">
        <v>10</v>
      </c>
      <c r="G61" s="235">
        <v>14</v>
      </c>
      <c r="H61" s="235"/>
      <c r="I61" s="235"/>
      <c r="J61" s="235"/>
      <c r="L61" s="54" t="str">
        <f t="shared" si="0"/>
        <v>22AHUACHAPAN</v>
      </c>
      <c r="M61" s="202">
        <v>22</v>
      </c>
      <c r="N61" s="201" t="s">
        <v>260</v>
      </c>
      <c r="O61" s="245" t="s">
        <v>264</v>
      </c>
      <c r="P61" s="235">
        <v>20</v>
      </c>
      <c r="Q61" s="235">
        <v>20</v>
      </c>
      <c r="R61" s="235">
        <v>20</v>
      </c>
      <c r="S61" s="235"/>
      <c r="T61" s="235"/>
      <c r="U61" s="235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14SANTA ANA</v>
      </c>
      <c r="B62" s="201">
        <v>14</v>
      </c>
      <c r="C62" s="201" t="s">
        <v>172</v>
      </c>
      <c r="D62" s="241" t="s">
        <v>56</v>
      </c>
      <c r="E62" s="235">
        <v>15</v>
      </c>
      <c r="F62" s="235">
        <v>15</v>
      </c>
      <c r="G62" s="235">
        <v>15</v>
      </c>
      <c r="H62" s="235"/>
      <c r="I62" s="235"/>
      <c r="J62" s="235"/>
      <c r="L62" s="54" t="str">
        <f t="shared" si="0"/>
        <v>22LA UNION</v>
      </c>
      <c r="M62" s="201">
        <v>22</v>
      </c>
      <c r="N62" s="201" t="s">
        <v>261</v>
      </c>
      <c r="O62" s="245" t="s">
        <v>264</v>
      </c>
      <c r="P62" s="235">
        <v>34.333333333333336</v>
      </c>
      <c r="Q62" s="235">
        <v>34</v>
      </c>
      <c r="R62" s="235">
        <v>35</v>
      </c>
      <c r="S62" s="235"/>
      <c r="T62" s="235"/>
      <c r="U62" s="235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14SAN VICENTE</v>
      </c>
      <c r="B63" s="201">
        <v>14</v>
      </c>
      <c r="C63" s="201" t="s">
        <v>173</v>
      </c>
      <c r="D63" s="241" t="s">
        <v>56</v>
      </c>
      <c r="E63" s="235">
        <v>14.5</v>
      </c>
      <c r="F63" s="235">
        <v>14</v>
      </c>
      <c r="G63" s="235">
        <v>15</v>
      </c>
      <c r="H63" s="235"/>
      <c r="I63" s="235"/>
      <c r="J63" s="235"/>
      <c r="L63" s="54" t="str">
        <f t="shared" si="0"/>
        <v>22ZACATECOLUCA</v>
      </c>
      <c r="M63" s="201">
        <v>22</v>
      </c>
      <c r="N63" s="201" t="s">
        <v>180</v>
      </c>
      <c r="O63" s="245" t="s">
        <v>264</v>
      </c>
      <c r="P63" s="235">
        <v>31.666666666666668</v>
      </c>
      <c r="Q63" s="235">
        <v>29</v>
      </c>
      <c r="R63" s="235">
        <v>36</v>
      </c>
      <c r="S63" s="235"/>
      <c r="T63" s="235"/>
      <c r="U63" s="235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17TIENDONA</v>
      </c>
      <c r="B64" s="201">
        <v>17</v>
      </c>
      <c r="C64" s="201" t="s">
        <v>190</v>
      </c>
      <c r="D64" s="241" t="s">
        <v>59</v>
      </c>
      <c r="E64" s="235">
        <v>8.1666666666666661</v>
      </c>
      <c r="F64" s="235">
        <v>8</v>
      </c>
      <c r="G64" s="235">
        <v>9</v>
      </c>
      <c r="H64" s="235"/>
      <c r="I64" s="235"/>
      <c r="J64" s="235"/>
      <c r="L64" s="54" t="str">
        <f t="shared" si="0"/>
        <v>23TIENDONA</v>
      </c>
      <c r="M64" s="201">
        <v>23</v>
      </c>
      <c r="N64" s="201" t="s">
        <v>190</v>
      </c>
      <c r="O64" s="245" t="s">
        <v>64</v>
      </c>
      <c r="P64" s="235">
        <v>25.8</v>
      </c>
      <c r="Q64" s="235">
        <v>25</v>
      </c>
      <c r="R64" s="235">
        <v>26</v>
      </c>
      <c r="S64" s="235"/>
      <c r="T64" s="235"/>
      <c r="U64" s="235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17SAN MIGUEL</v>
      </c>
      <c r="B65" s="201">
        <v>17</v>
      </c>
      <c r="C65" s="201" t="s">
        <v>174</v>
      </c>
      <c r="D65" s="241" t="s">
        <v>59</v>
      </c>
      <c r="E65" s="235">
        <v>12.75</v>
      </c>
      <c r="F65" s="235">
        <v>10</v>
      </c>
      <c r="G65" s="235">
        <v>17</v>
      </c>
      <c r="H65" s="235"/>
      <c r="I65" s="235"/>
      <c r="J65" s="235"/>
      <c r="L65" s="54" t="str">
        <f t="shared" si="0"/>
        <v>24MERCADO CENTRAL</v>
      </c>
      <c r="M65" s="201">
        <v>24</v>
      </c>
      <c r="N65" s="201" t="s">
        <v>229</v>
      </c>
      <c r="O65" s="245" t="s">
        <v>65</v>
      </c>
      <c r="P65" s="235">
        <v>30</v>
      </c>
      <c r="Q65" s="235">
        <v>30</v>
      </c>
      <c r="R65" s="235">
        <v>30</v>
      </c>
      <c r="S65" s="235"/>
      <c r="T65" s="235"/>
      <c r="U65" s="235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17SAN VICENTE</v>
      </c>
      <c r="B66" s="202">
        <v>17</v>
      </c>
      <c r="C66" s="201" t="s">
        <v>173</v>
      </c>
      <c r="D66" s="241" t="s">
        <v>59</v>
      </c>
      <c r="E66" s="235">
        <v>8.5</v>
      </c>
      <c r="F66" s="235">
        <v>8</v>
      </c>
      <c r="G66" s="235">
        <v>9</v>
      </c>
      <c r="H66" s="235"/>
      <c r="I66" s="235"/>
      <c r="J66" s="235"/>
      <c r="L66" s="54" t="str">
        <f t="shared" si="0"/>
        <v>24TIENDONA</v>
      </c>
      <c r="M66" s="202">
        <v>24</v>
      </c>
      <c r="N66" s="201" t="s">
        <v>190</v>
      </c>
      <c r="O66" s="245" t="s">
        <v>65</v>
      </c>
      <c r="P66" s="235">
        <v>38.5</v>
      </c>
      <c r="Q66" s="235">
        <v>38</v>
      </c>
      <c r="R66" s="235">
        <v>40</v>
      </c>
      <c r="S66" s="235"/>
      <c r="T66" s="235"/>
      <c r="U66" s="235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20MERCADO CENTRAL</v>
      </c>
      <c r="B67" s="202">
        <v>20</v>
      </c>
      <c r="C67" s="201" t="s">
        <v>229</v>
      </c>
      <c r="D67" s="241" t="s">
        <v>61</v>
      </c>
      <c r="E67" s="235">
        <v>16</v>
      </c>
      <c r="F67" s="235">
        <v>16</v>
      </c>
      <c r="G67" s="235">
        <v>16</v>
      </c>
      <c r="H67" s="235"/>
      <c r="I67" s="235"/>
      <c r="J67" s="235"/>
      <c r="L67" s="54" t="str">
        <f t="shared" si="0"/>
        <v>24AHUACHAPAN</v>
      </c>
      <c r="M67" s="202">
        <v>24</v>
      </c>
      <c r="N67" s="201" t="s">
        <v>260</v>
      </c>
      <c r="O67" s="245" t="s">
        <v>65</v>
      </c>
      <c r="P67" s="235">
        <v>44</v>
      </c>
      <c r="Q67" s="235">
        <v>43</v>
      </c>
      <c r="R67" s="235">
        <v>45</v>
      </c>
      <c r="S67" s="235"/>
      <c r="T67" s="235"/>
      <c r="U67" s="235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20TIENDONA</v>
      </c>
      <c r="B68" s="201">
        <v>20</v>
      </c>
      <c r="C68" s="201" t="s">
        <v>190</v>
      </c>
      <c r="D68" s="241" t="s">
        <v>61</v>
      </c>
      <c r="E68" s="235">
        <v>15.5</v>
      </c>
      <c r="F68" s="235">
        <v>15</v>
      </c>
      <c r="G68" s="235">
        <v>16</v>
      </c>
      <c r="H68" s="235"/>
      <c r="I68" s="235"/>
      <c r="J68" s="235"/>
      <c r="L68" s="54" t="str">
        <f t="shared" si="0"/>
        <v>24LA UNION</v>
      </c>
      <c r="M68" s="201">
        <v>24</v>
      </c>
      <c r="N68" s="201" t="s">
        <v>261</v>
      </c>
      <c r="O68" s="245" t="s">
        <v>65</v>
      </c>
      <c r="P68" s="235">
        <v>42</v>
      </c>
      <c r="Q68" s="235">
        <v>42</v>
      </c>
      <c r="R68" s="235">
        <v>42</v>
      </c>
      <c r="S68" s="235"/>
      <c r="T68" s="235"/>
      <c r="U68" s="235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20SANTA TECLA</v>
      </c>
      <c r="B69" s="201">
        <v>20</v>
      </c>
      <c r="C69" s="201" t="s">
        <v>183</v>
      </c>
      <c r="D69" s="241" t="s">
        <v>61</v>
      </c>
      <c r="E69" s="235">
        <v>19</v>
      </c>
      <c r="F69" s="235">
        <v>18</v>
      </c>
      <c r="G69" s="235">
        <v>20</v>
      </c>
      <c r="H69" s="235"/>
      <c r="I69" s="235"/>
      <c r="J69" s="235"/>
      <c r="L69" s="54" t="str">
        <f t="shared" si="0"/>
        <v>25MERCADO CENTRAL</v>
      </c>
      <c r="M69" s="201">
        <v>25</v>
      </c>
      <c r="N69" s="201" t="s">
        <v>229</v>
      </c>
      <c r="O69" s="245" t="s">
        <v>66</v>
      </c>
      <c r="P69" s="235">
        <v>30</v>
      </c>
      <c r="Q69" s="235">
        <v>30</v>
      </c>
      <c r="R69" s="235">
        <v>30</v>
      </c>
      <c r="S69" s="235"/>
      <c r="T69" s="235"/>
      <c r="U69" s="235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20SAN MIGUEL</v>
      </c>
      <c r="B70" s="201">
        <v>20</v>
      </c>
      <c r="C70" s="201" t="s">
        <v>174</v>
      </c>
      <c r="D70" s="241" t="s">
        <v>61</v>
      </c>
      <c r="E70" s="235">
        <v>19</v>
      </c>
      <c r="F70" s="235">
        <v>18</v>
      </c>
      <c r="G70" s="235">
        <v>20</v>
      </c>
      <c r="H70" s="235"/>
      <c r="I70" s="235"/>
      <c r="J70" s="235"/>
      <c r="L70" s="54" t="str">
        <f t="shared" si="0"/>
        <v>25TIENDONA</v>
      </c>
      <c r="M70" s="201">
        <v>25</v>
      </c>
      <c r="N70" s="201" t="s">
        <v>190</v>
      </c>
      <c r="O70" s="245" t="s">
        <v>66</v>
      </c>
      <c r="P70" s="235">
        <v>27.8</v>
      </c>
      <c r="Q70" s="235">
        <v>27</v>
      </c>
      <c r="R70" s="235">
        <v>28</v>
      </c>
      <c r="S70" s="235"/>
      <c r="T70" s="235"/>
      <c r="U70" s="235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20SANTA ANA</v>
      </c>
      <c r="B71" s="202">
        <v>20</v>
      </c>
      <c r="C71" s="201" t="s">
        <v>172</v>
      </c>
      <c r="D71" s="241" t="s">
        <v>61</v>
      </c>
      <c r="E71" s="235">
        <v>16.333333333333332</v>
      </c>
      <c r="F71" s="235">
        <v>15</v>
      </c>
      <c r="G71" s="235">
        <v>17</v>
      </c>
      <c r="H71" s="235"/>
      <c r="I71" s="235"/>
      <c r="J71" s="235"/>
      <c r="L71" s="54" t="str">
        <f t="shared" ref="L71:L134" si="7">+M71&amp;N71</f>
        <v>25AHUACHAPAN</v>
      </c>
      <c r="M71" s="202">
        <v>25</v>
      </c>
      <c r="N71" s="201" t="s">
        <v>260</v>
      </c>
      <c r="O71" s="245" t="s">
        <v>66</v>
      </c>
      <c r="P71" s="235">
        <v>29</v>
      </c>
      <c r="Q71" s="235">
        <v>28</v>
      </c>
      <c r="R71" s="235">
        <v>30</v>
      </c>
      <c r="S71" s="235"/>
      <c r="T71" s="235"/>
      <c r="U71" s="235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20SAN VICENTE</v>
      </c>
      <c r="B72" s="202">
        <v>20</v>
      </c>
      <c r="C72" s="201" t="s">
        <v>173</v>
      </c>
      <c r="D72" s="241" t="s">
        <v>61</v>
      </c>
      <c r="E72" s="235">
        <v>17</v>
      </c>
      <c r="F72" s="235">
        <v>16</v>
      </c>
      <c r="G72" s="235">
        <v>18</v>
      </c>
      <c r="H72" s="235"/>
      <c r="I72" s="235"/>
      <c r="J72" s="235"/>
      <c r="L72" s="54" t="str">
        <f t="shared" si="7"/>
        <v>25LA UNION</v>
      </c>
      <c r="M72" s="202">
        <v>25</v>
      </c>
      <c r="N72" s="201" t="s">
        <v>261</v>
      </c>
      <c r="O72" s="245" t="s">
        <v>66</v>
      </c>
      <c r="P72" s="235">
        <v>32.333333333333336</v>
      </c>
      <c r="Q72" s="235">
        <v>32</v>
      </c>
      <c r="R72" s="235">
        <v>33</v>
      </c>
      <c r="S72" s="235"/>
      <c r="T72" s="235"/>
      <c r="U72" s="235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21TIENDONA</v>
      </c>
      <c r="B73" s="201">
        <v>21</v>
      </c>
      <c r="C73" s="201" t="s">
        <v>190</v>
      </c>
      <c r="D73" s="241" t="s">
        <v>62</v>
      </c>
      <c r="E73" s="235">
        <v>13.5</v>
      </c>
      <c r="F73" s="235">
        <v>13</v>
      </c>
      <c r="G73" s="235">
        <v>14</v>
      </c>
      <c r="H73" s="235"/>
      <c r="I73" s="235"/>
      <c r="J73" s="235"/>
      <c r="L73" s="54" t="str">
        <f t="shared" si="7"/>
        <v>25ZACATECOLUCA</v>
      </c>
      <c r="M73" s="201">
        <v>25</v>
      </c>
      <c r="N73" s="201" t="s">
        <v>180</v>
      </c>
      <c r="O73" s="245" t="s">
        <v>66</v>
      </c>
      <c r="P73" s="235">
        <v>30.666666666666668</v>
      </c>
      <c r="Q73" s="235">
        <v>28</v>
      </c>
      <c r="R73" s="235">
        <v>32</v>
      </c>
      <c r="S73" s="235"/>
      <c r="T73" s="235"/>
      <c r="U73" s="235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22MERCADO CENTRAL</v>
      </c>
      <c r="B74" s="201">
        <v>22</v>
      </c>
      <c r="C74" s="201" t="s">
        <v>229</v>
      </c>
      <c r="D74" s="241" t="s">
        <v>264</v>
      </c>
      <c r="E74" s="235">
        <v>32</v>
      </c>
      <c r="F74" s="235">
        <v>32</v>
      </c>
      <c r="G74" s="235">
        <v>32</v>
      </c>
      <c r="H74" s="235"/>
      <c r="I74" s="235"/>
      <c r="J74" s="235"/>
      <c r="L74" s="54" t="str">
        <f t="shared" si="7"/>
        <v>26TIENDONA</v>
      </c>
      <c r="M74" s="201">
        <v>26</v>
      </c>
      <c r="N74" s="201" t="s">
        <v>190</v>
      </c>
      <c r="O74" s="245" t="s">
        <v>67</v>
      </c>
      <c r="P74" s="235">
        <v>14.285714285714286</v>
      </c>
      <c r="Q74" s="235">
        <v>14</v>
      </c>
      <c r="R74" s="235">
        <v>15</v>
      </c>
      <c r="S74" s="235"/>
      <c r="T74" s="235"/>
      <c r="U74" s="235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22TIENDONA</v>
      </c>
      <c r="B75" s="201">
        <v>22</v>
      </c>
      <c r="C75" s="201" t="s">
        <v>190</v>
      </c>
      <c r="D75" s="241" t="s">
        <v>264</v>
      </c>
      <c r="E75" s="235">
        <v>31.25</v>
      </c>
      <c r="F75" s="235">
        <v>22</v>
      </c>
      <c r="G75" s="235">
        <v>33</v>
      </c>
      <c r="H75" s="235"/>
      <c r="I75" s="235"/>
      <c r="J75" s="235"/>
      <c r="L75" s="54" t="str">
        <f t="shared" si="7"/>
        <v>26AHUACHAPAN</v>
      </c>
      <c r="M75" s="201">
        <v>26</v>
      </c>
      <c r="N75" s="201" t="s">
        <v>260</v>
      </c>
      <c r="O75" s="245" t="s">
        <v>67</v>
      </c>
      <c r="P75" s="235">
        <v>17</v>
      </c>
      <c r="Q75" s="235">
        <v>17</v>
      </c>
      <c r="R75" s="235">
        <v>17</v>
      </c>
      <c r="S75" s="235"/>
      <c r="T75" s="235"/>
      <c r="U75" s="235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22SANTA TECLA</v>
      </c>
      <c r="B76" s="201">
        <v>22</v>
      </c>
      <c r="C76" s="201" t="s">
        <v>183</v>
      </c>
      <c r="D76" s="241" t="s">
        <v>264</v>
      </c>
      <c r="E76" s="235">
        <v>33</v>
      </c>
      <c r="F76" s="235">
        <v>32</v>
      </c>
      <c r="G76" s="235">
        <v>34</v>
      </c>
      <c r="H76" s="235"/>
      <c r="I76" s="235"/>
      <c r="J76" s="235"/>
      <c r="L76" s="54" t="str">
        <f t="shared" si="7"/>
        <v>26LA UNION</v>
      </c>
      <c r="M76" s="201">
        <v>26</v>
      </c>
      <c r="N76" s="201" t="s">
        <v>261</v>
      </c>
      <c r="O76" s="245" t="s">
        <v>67</v>
      </c>
      <c r="P76" s="235">
        <v>15.333333333333334</v>
      </c>
      <c r="Q76" s="235">
        <v>15</v>
      </c>
      <c r="R76" s="235">
        <v>16</v>
      </c>
      <c r="S76" s="235"/>
      <c r="T76" s="235"/>
      <c r="U76" s="235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22SAN MIGUEL</v>
      </c>
      <c r="B77" s="202">
        <v>22</v>
      </c>
      <c r="C77" s="201" t="s">
        <v>174</v>
      </c>
      <c r="D77" s="241" t="s">
        <v>264</v>
      </c>
      <c r="E77" s="235">
        <v>34.200000000000003</v>
      </c>
      <c r="F77" s="235">
        <v>33</v>
      </c>
      <c r="G77" s="235">
        <v>35</v>
      </c>
      <c r="H77" s="235"/>
      <c r="I77" s="235"/>
      <c r="J77" s="235"/>
      <c r="L77" s="54" t="str">
        <f t="shared" si="7"/>
        <v>26ZACATECOLUCA</v>
      </c>
      <c r="M77" s="202">
        <v>26</v>
      </c>
      <c r="N77" s="201" t="s">
        <v>180</v>
      </c>
      <c r="O77" s="245" t="s">
        <v>67</v>
      </c>
      <c r="P77" s="235">
        <v>13</v>
      </c>
      <c r="Q77" s="235">
        <v>13</v>
      </c>
      <c r="R77" s="235">
        <v>13</v>
      </c>
      <c r="S77" s="235"/>
      <c r="T77" s="235"/>
      <c r="U77" s="235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22SANTA ANA</v>
      </c>
      <c r="B78" s="201">
        <v>22</v>
      </c>
      <c r="C78" s="201" t="s">
        <v>172</v>
      </c>
      <c r="D78" s="241" t="s">
        <v>264</v>
      </c>
      <c r="E78" s="235">
        <v>20</v>
      </c>
      <c r="F78" s="235">
        <v>20</v>
      </c>
      <c r="G78" s="235">
        <v>20</v>
      </c>
      <c r="H78" s="235"/>
      <c r="I78" s="235"/>
      <c r="J78" s="235"/>
      <c r="L78" s="54" t="str">
        <f t="shared" si="7"/>
        <v>27TIENDONA</v>
      </c>
      <c r="M78" s="201">
        <v>27</v>
      </c>
      <c r="N78" s="201" t="s">
        <v>190</v>
      </c>
      <c r="O78" s="245" t="s">
        <v>68</v>
      </c>
      <c r="P78" s="235">
        <v>12.4</v>
      </c>
      <c r="Q78" s="235">
        <v>12</v>
      </c>
      <c r="R78" s="235">
        <v>13</v>
      </c>
      <c r="S78" s="235"/>
      <c r="T78" s="235"/>
      <c r="U78" s="235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22SAN VICENTE</v>
      </c>
      <c r="B79" s="201">
        <v>22</v>
      </c>
      <c r="C79" s="201" t="s">
        <v>173</v>
      </c>
      <c r="D79" s="241" t="s">
        <v>264</v>
      </c>
      <c r="E79" s="235">
        <v>36.5</v>
      </c>
      <c r="F79" s="235">
        <v>35</v>
      </c>
      <c r="G79" s="235">
        <v>38</v>
      </c>
      <c r="H79" s="235"/>
      <c r="I79" s="235"/>
      <c r="J79" s="235"/>
      <c r="L79" s="54" t="str">
        <f t="shared" si="7"/>
        <v>27AHUACHAPAN</v>
      </c>
      <c r="M79" s="201">
        <v>27</v>
      </c>
      <c r="N79" s="201" t="s">
        <v>260</v>
      </c>
      <c r="O79" s="245" t="s">
        <v>68</v>
      </c>
      <c r="P79" s="235">
        <v>15.5</v>
      </c>
      <c r="Q79" s="235">
        <v>15</v>
      </c>
      <c r="R79" s="235">
        <v>16</v>
      </c>
      <c r="S79" s="235"/>
      <c r="T79" s="235"/>
      <c r="U79" s="235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23TIENDONA</v>
      </c>
      <c r="B80" s="201">
        <v>23</v>
      </c>
      <c r="C80" s="201" t="s">
        <v>190</v>
      </c>
      <c r="D80" s="241" t="s">
        <v>64</v>
      </c>
      <c r="E80" s="235">
        <v>22</v>
      </c>
      <c r="F80" s="235">
        <v>22</v>
      </c>
      <c r="G80" s="235">
        <v>22</v>
      </c>
      <c r="H80" s="235"/>
      <c r="I80" s="235"/>
      <c r="J80" s="235"/>
      <c r="L80" s="54" t="str">
        <f t="shared" si="7"/>
        <v>27LA UNION</v>
      </c>
      <c r="M80" s="201">
        <v>27</v>
      </c>
      <c r="N80" s="201" t="s">
        <v>261</v>
      </c>
      <c r="O80" s="245" t="s">
        <v>68</v>
      </c>
      <c r="P80" s="235">
        <v>13.666666666666666</v>
      </c>
      <c r="Q80" s="235">
        <v>13</v>
      </c>
      <c r="R80" s="235">
        <v>14</v>
      </c>
      <c r="S80" s="235"/>
      <c r="T80" s="235"/>
      <c r="U80" s="235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24MERCADO CENTRAL</v>
      </c>
      <c r="B81" s="201">
        <v>24</v>
      </c>
      <c r="C81" s="201" t="s">
        <v>229</v>
      </c>
      <c r="D81" s="241" t="s">
        <v>65</v>
      </c>
      <c r="E81" s="235">
        <v>32</v>
      </c>
      <c r="F81" s="235">
        <v>32</v>
      </c>
      <c r="G81" s="235">
        <v>32</v>
      </c>
      <c r="H81" s="235"/>
      <c r="I81" s="235"/>
      <c r="J81" s="235"/>
      <c r="L81" s="54" t="str">
        <f t="shared" si="7"/>
        <v>27ZACATECOLUCA</v>
      </c>
      <c r="M81" s="201">
        <v>27</v>
      </c>
      <c r="N81" s="201" t="s">
        <v>180</v>
      </c>
      <c r="O81" s="245" t="s">
        <v>68</v>
      </c>
      <c r="P81" s="235">
        <v>12</v>
      </c>
      <c r="Q81" s="235">
        <v>12</v>
      </c>
      <c r="R81" s="235">
        <v>12</v>
      </c>
      <c r="S81" s="235"/>
      <c r="T81" s="235"/>
      <c r="U81" s="235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24TIENDONA</v>
      </c>
      <c r="B82" s="202">
        <v>24</v>
      </c>
      <c r="C82" s="201" t="s">
        <v>190</v>
      </c>
      <c r="D82" s="241" t="s">
        <v>65</v>
      </c>
      <c r="E82" s="235">
        <v>40.799999999999997</v>
      </c>
      <c r="F82" s="235">
        <v>40</v>
      </c>
      <c r="G82" s="235">
        <v>42</v>
      </c>
      <c r="H82" s="235"/>
      <c r="I82" s="235"/>
      <c r="J82" s="235"/>
      <c r="L82" s="54" t="str">
        <f t="shared" si="7"/>
        <v>29TIENDONA</v>
      </c>
      <c r="M82" s="202">
        <v>29</v>
      </c>
      <c r="N82" s="201" t="s">
        <v>190</v>
      </c>
      <c r="O82" s="245" t="s">
        <v>70</v>
      </c>
      <c r="P82" s="235">
        <v>19.333333333333332</v>
      </c>
      <c r="Q82" s="235">
        <v>18</v>
      </c>
      <c r="R82" s="235">
        <v>20</v>
      </c>
      <c r="S82" s="235"/>
      <c r="T82" s="235"/>
      <c r="U82" s="235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24SANTA TECLA</v>
      </c>
      <c r="B83" s="201">
        <v>24</v>
      </c>
      <c r="C83" s="201" t="s">
        <v>183</v>
      </c>
      <c r="D83" s="241" t="s">
        <v>65</v>
      </c>
      <c r="E83" s="235">
        <v>35.5</v>
      </c>
      <c r="F83" s="235">
        <v>35</v>
      </c>
      <c r="G83" s="235">
        <v>36</v>
      </c>
      <c r="H83" s="235"/>
      <c r="I83" s="235"/>
      <c r="J83" s="235"/>
      <c r="L83" s="54" t="str">
        <f t="shared" si="7"/>
        <v>29AHUACHAPAN</v>
      </c>
      <c r="M83" s="201">
        <v>29</v>
      </c>
      <c r="N83" s="201" t="s">
        <v>260</v>
      </c>
      <c r="O83" s="245" t="s">
        <v>70</v>
      </c>
      <c r="P83" s="235">
        <v>22</v>
      </c>
      <c r="Q83" s="235">
        <v>22</v>
      </c>
      <c r="R83" s="235">
        <v>22</v>
      </c>
      <c r="S83" s="235"/>
      <c r="T83" s="235"/>
      <c r="U83" s="235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24SAN MIGUEL</v>
      </c>
      <c r="B84" s="201">
        <v>24</v>
      </c>
      <c r="C84" s="201" t="s">
        <v>174</v>
      </c>
      <c r="D84" s="241" t="s">
        <v>65</v>
      </c>
      <c r="E84" s="235">
        <v>37.25</v>
      </c>
      <c r="F84" s="235">
        <v>35</v>
      </c>
      <c r="G84" s="235">
        <v>40</v>
      </c>
      <c r="H84" s="235"/>
      <c r="I84" s="235"/>
      <c r="J84" s="235"/>
      <c r="L84" s="54" t="str">
        <f t="shared" si="7"/>
        <v>29ZACATECOLUCA</v>
      </c>
      <c r="M84" s="201">
        <v>29</v>
      </c>
      <c r="N84" s="201" t="s">
        <v>180</v>
      </c>
      <c r="O84" s="245" t="s">
        <v>70</v>
      </c>
      <c r="P84" s="235">
        <v>14.5</v>
      </c>
      <c r="Q84" s="235">
        <v>14</v>
      </c>
      <c r="R84" s="235">
        <v>15</v>
      </c>
      <c r="S84" s="235"/>
      <c r="T84" s="235"/>
      <c r="U84" s="235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24SANTA ANA</v>
      </c>
      <c r="B85" s="201">
        <v>24</v>
      </c>
      <c r="C85" s="201" t="s">
        <v>172</v>
      </c>
      <c r="D85" s="241" t="s">
        <v>65</v>
      </c>
      <c r="E85" s="235">
        <v>36.5</v>
      </c>
      <c r="F85" s="235">
        <v>35</v>
      </c>
      <c r="G85" s="235">
        <v>38</v>
      </c>
      <c r="H85" s="235"/>
      <c r="I85" s="235"/>
      <c r="J85" s="235"/>
      <c r="L85" s="54" t="str">
        <f t="shared" si="7"/>
        <v>30TIENDONA</v>
      </c>
      <c r="M85" s="201">
        <v>30</v>
      </c>
      <c r="N85" s="201" t="s">
        <v>190</v>
      </c>
      <c r="O85" s="245" t="s">
        <v>70</v>
      </c>
      <c r="P85" s="235">
        <v>47</v>
      </c>
      <c r="Q85" s="235">
        <v>45</v>
      </c>
      <c r="R85" s="235">
        <v>48</v>
      </c>
      <c r="S85" s="235"/>
      <c r="T85" s="235"/>
      <c r="U85" s="235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24SAN VICENTE</v>
      </c>
      <c r="B86" s="202">
        <v>24</v>
      </c>
      <c r="C86" s="201" t="s">
        <v>173</v>
      </c>
      <c r="D86" s="241" t="s">
        <v>65</v>
      </c>
      <c r="E86" s="235">
        <v>35</v>
      </c>
      <c r="F86" s="235">
        <v>35</v>
      </c>
      <c r="G86" s="235">
        <v>35</v>
      </c>
      <c r="H86" s="235"/>
      <c r="I86" s="235"/>
      <c r="J86" s="235"/>
      <c r="L86" s="54" t="str">
        <f t="shared" si="7"/>
        <v>31TIENDONA</v>
      </c>
      <c r="M86" s="202">
        <v>31</v>
      </c>
      <c r="N86" s="201" t="s">
        <v>190</v>
      </c>
      <c r="O86" s="245" t="s">
        <v>71</v>
      </c>
      <c r="P86" s="235">
        <v>10</v>
      </c>
      <c r="Q86" s="235">
        <v>10</v>
      </c>
      <c r="R86" s="235">
        <v>10</v>
      </c>
      <c r="S86" s="235"/>
      <c r="T86" s="235"/>
      <c r="U86" s="235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25MERCADO CENTRAL</v>
      </c>
      <c r="B87" s="201">
        <v>25</v>
      </c>
      <c r="C87" s="201" t="s">
        <v>229</v>
      </c>
      <c r="D87" s="241" t="s">
        <v>66</v>
      </c>
      <c r="E87" s="235">
        <v>30</v>
      </c>
      <c r="F87" s="235">
        <v>30</v>
      </c>
      <c r="G87" s="235">
        <v>30</v>
      </c>
      <c r="H87" s="235"/>
      <c r="I87" s="235"/>
      <c r="J87" s="235"/>
      <c r="L87" s="54" t="str">
        <f t="shared" si="7"/>
        <v>31AHUACHAPAN</v>
      </c>
      <c r="M87" s="201">
        <v>31</v>
      </c>
      <c r="N87" s="201" t="s">
        <v>260</v>
      </c>
      <c r="O87" s="245" t="s">
        <v>71</v>
      </c>
      <c r="P87" s="235">
        <v>9</v>
      </c>
      <c r="Q87" s="235">
        <v>9</v>
      </c>
      <c r="R87" s="235">
        <v>9</v>
      </c>
      <c r="S87" s="235"/>
      <c r="T87" s="235"/>
      <c r="U87" s="235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25TIENDONA</v>
      </c>
      <c r="B88" s="201">
        <v>25</v>
      </c>
      <c r="C88" s="201" t="s">
        <v>190</v>
      </c>
      <c r="D88" s="241" t="s">
        <v>66</v>
      </c>
      <c r="E88" s="235">
        <v>24</v>
      </c>
      <c r="F88" s="235">
        <v>24</v>
      </c>
      <c r="G88" s="235">
        <v>24</v>
      </c>
      <c r="H88" s="235"/>
      <c r="I88" s="235"/>
      <c r="J88" s="235"/>
      <c r="L88" s="54" t="str">
        <f t="shared" si="7"/>
        <v>31LA UNION</v>
      </c>
      <c r="M88" s="201">
        <v>31</v>
      </c>
      <c r="N88" s="201" t="s">
        <v>261</v>
      </c>
      <c r="O88" s="245" t="s">
        <v>71</v>
      </c>
      <c r="P88" s="235">
        <v>13</v>
      </c>
      <c r="Q88" s="235">
        <v>12</v>
      </c>
      <c r="R88" s="235">
        <v>14</v>
      </c>
      <c r="S88" s="235"/>
      <c r="T88" s="235"/>
      <c r="U88" s="235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25SANTA TECLA</v>
      </c>
      <c r="B89" s="201">
        <v>25</v>
      </c>
      <c r="C89" s="201" t="s">
        <v>183</v>
      </c>
      <c r="D89" s="241" t="s">
        <v>66</v>
      </c>
      <c r="E89" s="235">
        <v>32.5</v>
      </c>
      <c r="F89" s="235">
        <v>32</v>
      </c>
      <c r="G89" s="235">
        <v>33</v>
      </c>
      <c r="H89" s="235"/>
      <c r="I89" s="235"/>
      <c r="J89" s="235"/>
      <c r="L89" s="54" t="str">
        <f t="shared" si="7"/>
        <v>31ZACATECOLUCA</v>
      </c>
      <c r="M89" s="201">
        <v>31</v>
      </c>
      <c r="N89" s="201" t="s">
        <v>180</v>
      </c>
      <c r="O89" s="245" t="s">
        <v>71</v>
      </c>
      <c r="P89" s="235">
        <v>13</v>
      </c>
      <c r="Q89" s="235">
        <v>12</v>
      </c>
      <c r="R89" s="235">
        <v>14</v>
      </c>
      <c r="S89" s="235"/>
      <c r="T89" s="235"/>
      <c r="U89" s="235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25SAN MIGUEL</v>
      </c>
      <c r="B90" s="202">
        <v>25</v>
      </c>
      <c r="C90" s="201" t="s">
        <v>174</v>
      </c>
      <c r="D90" s="241" t="s">
        <v>66</v>
      </c>
      <c r="E90" s="235">
        <v>30.6</v>
      </c>
      <c r="F90" s="235">
        <v>28</v>
      </c>
      <c r="G90" s="235">
        <v>33</v>
      </c>
      <c r="H90" s="235"/>
      <c r="I90" s="235"/>
      <c r="J90" s="235"/>
      <c r="L90" s="54" t="str">
        <f t="shared" si="7"/>
        <v>33TIENDONA</v>
      </c>
      <c r="M90" s="202">
        <v>33</v>
      </c>
      <c r="N90" s="201" t="s">
        <v>190</v>
      </c>
      <c r="O90" s="245" t="s">
        <v>73</v>
      </c>
      <c r="P90" s="235">
        <v>16.666666666666668</v>
      </c>
      <c r="Q90" s="235">
        <v>12</v>
      </c>
      <c r="R90" s="235">
        <v>20</v>
      </c>
      <c r="S90" s="235"/>
      <c r="T90" s="235"/>
      <c r="U90" s="235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25SANTA ANA</v>
      </c>
      <c r="B91" s="201">
        <v>25</v>
      </c>
      <c r="C91" s="201" t="s">
        <v>172</v>
      </c>
      <c r="D91" s="241" t="s">
        <v>66</v>
      </c>
      <c r="E91" s="235">
        <v>28.666666666666668</v>
      </c>
      <c r="F91" s="235">
        <v>28</v>
      </c>
      <c r="G91" s="235">
        <v>30</v>
      </c>
      <c r="H91" s="235"/>
      <c r="I91" s="235"/>
      <c r="J91" s="235"/>
      <c r="L91" s="54" t="str">
        <f t="shared" si="7"/>
        <v>33AHUACHAPAN</v>
      </c>
      <c r="M91" s="201">
        <v>33</v>
      </c>
      <c r="N91" s="201" t="s">
        <v>260</v>
      </c>
      <c r="O91" s="245" t="s">
        <v>73</v>
      </c>
      <c r="P91" s="235">
        <v>26</v>
      </c>
      <c r="Q91" s="235">
        <v>26</v>
      </c>
      <c r="R91" s="235">
        <v>26</v>
      </c>
      <c r="S91" s="235"/>
      <c r="T91" s="235"/>
      <c r="U91" s="235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25SAN VICENTE</v>
      </c>
      <c r="B92" s="202">
        <v>25</v>
      </c>
      <c r="C92" s="201" t="s">
        <v>173</v>
      </c>
      <c r="D92" s="241" t="s">
        <v>66</v>
      </c>
      <c r="E92" s="235">
        <v>30.333333333333332</v>
      </c>
      <c r="F92" s="235">
        <v>29</v>
      </c>
      <c r="G92" s="235">
        <v>32</v>
      </c>
      <c r="H92" s="235"/>
      <c r="I92" s="235"/>
      <c r="J92" s="235"/>
      <c r="L92" s="54" t="str">
        <f t="shared" si="7"/>
        <v>33LA UNION</v>
      </c>
      <c r="M92" s="202">
        <v>33</v>
      </c>
      <c r="N92" s="201" t="s">
        <v>261</v>
      </c>
      <c r="O92" s="245" t="s">
        <v>73</v>
      </c>
      <c r="P92" s="235">
        <v>22</v>
      </c>
      <c r="Q92" s="235">
        <v>20</v>
      </c>
      <c r="R92" s="235">
        <v>24</v>
      </c>
      <c r="S92" s="235"/>
      <c r="T92" s="235"/>
      <c r="U92" s="235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26TIENDONA</v>
      </c>
      <c r="B93" s="202">
        <v>26</v>
      </c>
      <c r="C93" s="201" t="s">
        <v>190</v>
      </c>
      <c r="D93" s="241" t="s">
        <v>67</v>
      </c>
      <c r="E93" s="235">
        <v>14.285714285714286</v>
      </c>
      <c r="F93" s="235">
        <v>14</v>
      </c>
      <c r="G93" s="235">
        <v>15</v>
      </c>
      <c r="H93" s="235"/>
      <c r="I93" s="235"/>
      <c r="J93" s="235"/>
      <c r="L93" s="54" t="str">
        <f t="shared" si="7"/>
        <v>33ZACATECOLUCA</v>
      </c>
      <c r="M93" s="202">
        <v>33</v>
      </c>
      <c r="N93" s="201" t="s">
        <v>180</v>
      </c>
      <c r="O93" s="245" t="s">
        <v>73</v>
      </c>
      <c r="P93" s="235">
        <v>19</v>
      </c>
      <c r="Q93" s="235">
        <v>18</v>
      </c>
      <c r="R93" s="235">
        <v>20</v>
      </c>
      <c r="S93" s="235"/>
      <c r="T93" s="235"/>
      <c r="U93" s="235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26SAN MIGUEL</v>
      </c>
      <c r="B94" s="201">
        <v>26</v>
      </c>
      <c r="C94" s="201" t="s">
        <v>174</v>
      </c>
      <c r="D94" s="241" t="s">
        <v>67</v>
      </c>
      <c r="E94" s="235">
        <v>13.2</v>
      </c>
      <c r="F94" s="235">
        <v>12</v>
      </c>
      <c r="G94" s="235">
        <v>14</v>
      </c>
      <c r="H94" s="235"/>
      <c r="I94" s="235"/>
      <c r="J94" s="235"/>
      <c r="L94" s="54" t="str">
        <f t="shared" si="7"/>
        <v>34TIENDONA</v>
      </c>
      <c r="M94" s="201">
        <v>34</v>
      </c>
      <c r="N94" s="201" t="s">
        <v>190</v>
      </c>
      <c r="O94" s="245" t="s">
        <v>74</v>
      </c>
      <c r="P94" s="235">
        <v>11</v>
      </c>
      <c r="Q94" s="235">
        <v>8</v>
      </c>
      <c r="R94" s="235">
        <v>12</v>
      </c>
      <c r="S94" s="235"/>
      <c r="T94" s="235"/>
      <c r="U94" s="235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26SANTA ANA</v>
      </c>
      <c r="B95" s="201">
        <v>26</v>
      </c>
      <c r="C95" s="201" t="s">
        <v>172</v>
      </c>
      <c r="D95" s="241" t="s">
        <v>67</v>
      </c>
      <c r="E95" s="235">
        <v>16.666666666666668</v>
      </c>
      <c r="F95" s="235">
        <v>16</v>
      </c>
      <c r="G95" s="235">
        <v>17</v>
      </c>
      <c r="H95" s="235"/>
      <c r="I95" s="235"/>
      <c r="J95" s="235"/>
      <c r="L95" s="54" t="str">
        <f t="shared" si="7"/>
        <v>34AHUACHAPAN</v>
      </c>
      <c r="M95" s="201">
        <v>34</v>
      </c>
      <c r="N95" s="201" t="s">
        <v>260</v>
      </c>
      <c r="O95" s="245" t="s">
        <v>74</v>
      </c>
      <c r="P95" s="235">
        <v>12</v>
      </c>
      <c r="Q95" s="235">
        <v>12</v>
      </c>
      <c r="R95" s="235">
        <v>12</v>
      </c>
      <c r="S95" s="235"/>
      <c r="T95" s="235"/>
      <c r="U95" s="235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26SAN VICENTE</v>
      </c>
      <c r="B96" s="201">
        <v>26</v>
      </c>
      <c r="C96" s="201" t="s">
        <v>173</v>
      </c>
      <c r="D96" s="241" t="s">
        <v>67</v>
      </c>
      <c r="E96" s="235">
        <v>17</v>
      </c>
      <c r="F96" s="235">
        <v>17</v>
      </c>
      <c r="G96" s="235">
        <v>17</v>
      </c>
      <c r="H96" s="235"/>
      <c r="I96" s="235"/>
      <c r="J96" s="235"/>
      <c r="L96" s="54" t="str">
        <f t="shared" si="7"/>
        <v>34LA UNION</v>
      </c>
      <c r="M96" s="201">
        <v>34</v>
      </c>
      <c r="N96" s="201" t="s">
        <v>261</v>
      </c>
      <c r="O96" s="245" t="s">
        <v>74</v>
      </c>
      <c r="P96" s="235">
        <v>12</v>
      </c>
      <c r="Q96" s="235">
        <v>12</v>
      </c>
      <c r="R96" s="235">
        <v>12</v>
      </c>
      <c r="S96" s="235"/>
      <c r="T96" s="235"/>
      <c r="U96" s="235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27TIENDONA</v>
      </c>
      <c r="B97" s="202">
        <v>27</v>
      </c>
      <c r="C97" s="201" t="s">
        <v>190</v>
      </c>
      <c r="D97" s="241" t="s">
        <v>68</v>
      </c>
      <c r="E97" s="235">
        <v>12.285714285714286</v>
      </c>
      <c r="F97" s="235">
        <v>12</v>
      </c>
      <c r="G97" s="235">
        <v>13</v>
      </c>
      <c r="H97" s="235"/>
      <c r="I97" s="235"/>
      <c r="J97" s="235"/>
      <c r="L97" s="54" t="str">
        <f t="shared" si="7"/>
        <v>34ZACATECOLUCA</v>
      </c>
      <c r="M97" s="202">
        <v>34</v>
      </c>
      <c r="N97" s="201" t="s">
        <v>180</v>
      </c>
      <c r="O97" s="245" t="s">
        <v>74</v>
      </c>
      <c r="P97" s="235">
        <v>9.75</v>
      </c>
      <c r="Q97" s="235">
        <v>8</v>
      </c>
      <c r="R97" s="235">
        <v>11</v>
      </c>
      <c r="S97" s="235"/>
      <c r="T97" s="235"/>
      <c r="U97" s="235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27SAN MIGUEL</v>
      </c>
      <c r="B98" s="202">
        <v>27</v>
      </c>
      <c r="C98" s="201" t="s">
        <v>174</v>
      </c>
      <c r="D98" s="241" t="s">
        <v>68</v>
      </c>
      <c r="E98" s="235">
        <v>12.6</v>
      </c>
      <c r="F98" s="235">
        <v>12</v>
      </c>
      <c r="G98" s="235">
        <v>14</v>
      </c>
      <c r="H98" s="235"/>
      <c r="I98" s="235"/>
      <c r="J98" s="235"/>
      <c r="L98" s="54" t="str">
        <f t="shared" si="7"/>
        <v>36TIENDONA</v>
      </c>
      <c r="M98" s="202">
        <v>36</v>
      </c>
      <c r="N98" s="201" t="s">
        <v>190</v>
      </c>
      <c r="O98" s="245" t="s">
        <v>138</v>
      </c>
      <c r="P98" s="235">
        <v>60</v>
      </c>
      <c r="Q98" s="235">
        <v>60</v>
      </c>
      <c r="R98" s="235">
        <v>60</v>
      </c>
      <c r="S98" s="235"/>
      <c r="T98" s="235"/>
      <c r="U98" s="235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27SANTA ANA</v>
      </c>
      <c r="B99" s="201">
        <v>27</v>
      </c>
      <c r="C99" s="201" t="s">
        <v>172</v>
      </c>
      <c r="D99" s="241" t="s">
        <v>68</v>
      </c>
      <c r="E99" s="235">
        <v>15.5</v>
      </c>
      <c r="F99" s="235">
        <v>15</v>
      </c>
      <c r="G99" s="235">
        <v>16</v>
      </c>
      <c r="H99" s="235"/>
      <c r="I99" s="235"/>
      <c r="J99" s="235"/>
      <c r="L99" s="54" t="str">
        <f t="shared" si="7"/>
        <v>40MERCADO CENTRAL</v>
      </c>
      <c r="M99" s="201">
        <v>40</v>
      </c>
      <c r="N99" s="201" t="s">
        <v>229</v>
      </c>
      <c r="O99" s="245" t="s">
        <v>78</v>
      </c>
      <c r="P99" s="235">
        <v>38</v>
      </c>
      <c r="Q99" s="235">
        <v>38</v>
      </c>
      <c r="R99" s="235">
        <v>38</v>
      </c>
      <c r="S99" s="235"/>
      <c r="T99" s="235"/>
      <c r="U99" s="235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29TIENDONA</v>
      </c>
      <c r="B100" s="201">
        <v>29</v>
      </c>
      <c r="C100" s="201" t="s">
        <v>190</v>
      </c>
      <c r="D100" s="241" t="s">
        <v>70</v>
      </c>
      <c r="E100" s="235">
        <v>18.666666666666668</v>
      </c>
      <c r="F100" s="235">
        <v>18</v>
      </c>
      <c r="G100" s="235">
        <v>20</v>
      </c>
      <c r="H100" s="235"/>
      <c r="I100" s="235"/>
      <c r="J100" s="235"/>
      <c r="L100" s="54" t="str">
        <f t="shared" si="7"/>
        <v>40TIENDONA</v>
      </c>
      <c r="M100" s="201">
        <v>40</v>
      </c>
      <c r="N100" s="201" t="s">
        <v>190</v>
      </c>
      <c r="O100" s="245" t="s">
        <v>78</v>
      </c>
      <c r="P100" s="235">
        <v>37.875</v>
      </c>
      <c r="Q100" s="235">
        <v>37</v>
      </c>
      <c r="R100" s="235">
        <v>38</v>
      </c>
      <c r="S100" s="235"/>
      <c r="T100" s="235"/>
      <c r="U100" s="235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29SAN MIGUEL</v>
      </c>
      <c r="B101" s="202">
        <v>29</v>
      </c>
      <c r="C101" s="201" t="s">
        <v>174</v>
      </c>
      <c r="D101" s="241" t="s">
        <v>70</v>
      </c>
      <c r="E101" s="235">
        <v>12</v>
      </c>
      <c r="F101" s="235">
        <v>12</v>
      </c>
      <c r="G101" s="235">
        <v>12</v>
      </c>
      <c r="H101" s="235"/>
      <c r="I101" s="235"/>
      <c r="J101" s="235"/>
      <c r="L101" s="54" t="str">
        <f t="shared" si="7"/>
        <v>40AHUACHAPAN</v>
      </c>
      <c r="M101" s="202">
        <v>40</v>
      </c>
      <c r="N101" s="201" t="s">
        <v>260</v>
      </c>
      <c r="O101" s="245" t="s">
        <v>78</v>
      </c>
      <c r="P101" s="235">
        <v>44</v>
      </c>
      <c r="Q101" s="235">
        <v>43</v>
      </c>
      <c r="R101" s="235">
        <v>45</v>
      </c>
      <c r="S101" s="235"/>
      <c r="T101" s="235"/>
      <c r="U101" s="235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29SANTA ANA</v>
      </c>
      <c r="B102" s="201">
        <v>29</v>
      </c>
      <c r="C102" s="201" t="s">
        <v>172</v>
      </c>
      <c r="D102" s="241" t="s">
        <v>70</v>
      </c>
      <c r="E102" s="235">
        <v>22</v>
      </c>
      <c r="F102" s="235">
        <v>22</v>
      </c>
      <c r="G102" s="235">
        <v>22</v>
      </c>
      <c r="H102" s="235"/>
      <c r="I102" s="235"/>
      <c r="J102" s="235"/>
      <c r="L102" s="54" t="str">
        <f t="shared" si="7"/>
        <v>40LA UNION</v>
      </c>
      <c r="M102" s="201">
        <v>40</v>
      </c>
      <c r="N102" s="201" t="s">
        <v>261</v>
      </c>
      <c r="O102" s="245" t="s">
        <v>78</v>
      </c>
      <c r="P102" s="235">
        <v>40.666666666666664</v>
      </c>
      <c r="Q102" s="235">
        <v>40</v>
      </c>
      <c r="R102" s="235">
        <v>42</v>
      </c>
      <c r="S102" s="235"/>
      <c r="T102" s="235"/>
      <c r="U102" s="235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29SAN VICENTE</v>
      </c>
      <c r="B103" s="201">
        <v>29</v>
      </c>
      <c r="C103" s="201" t="s">
        <v>173</v>
      </c>
      <c r="D103" s="241" t="s">
        <v>70</v>
      </c>
      <c r="E103" s="235">
        <v>18</v>
      </c>
      <c r="F103" s="235">
        <v>18</v>
      </c>
      <c r="G103" s="235">
        <v>18</v>
      </c>
      <c r="H103" s="235"/>
      <c r="I103" s="235"/>
      <c r="J103" s="235"/>
      <c r="L103" s="54" t="str">
        <f t="shared" si="7"/>
        <v>40ZACATECOLUCA</v>
      </c>
      <c r="M103" s="201">
        <v>40</v>
      </c>
      <c r="N103" s="201" t="s">
        <v>180</v>
      </c>
      <c r="O103" s="245" t="s">
        <v>78</v>
      </c>
      <c r="P103" s="235">
        <v>36</v>
      </c>
      <c r="Q103" s="235">
        <v>32</v>
      </c>
      <c r="R103" s="235">
        <v>40</v>
      </c>
      <c r="S103" s="235"/>
      <c r="T103" s="235"/>
      <c r="U103" s="235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30TIENDONA</v>
      </c>
      <c r="B104" s="201">
        <v>30</v>
      </c>
      <c r="C104" s="201" t="s">
        <v>190</v>
      </c>
      <c r="D104" s="241" t="s">
        <v>70</v>
      </c>
      <c r="E104" s="235">
        <v>47</v>
      </c>
      <c r="F104" s="235">
        <v>45</v>
      </c>
      <c r="G104" s="235">
        <v>48</v>
      </c>
      <c r="H104" s="235"/>
      <c r="I104" s="235"/>
      <c r="J104" s="235"/>
      <c r="L104" s="54" t="str">
        <f t="shared" si="7"/>
        <v>42TIENDONA</v>
      </c>
      <c r="M104" s="201">
        <v>42</v>
      </c>
      <c r="N104" s="201" t="s">
        <v>190</v>
      </c>
      <c r="O104" s="245" t="s">
        <v>80</v>
      </c>
      <c r="P104" s="235">
        <v>25.666666666666668</v>
      </c>
      <c r="Q104" s="235">
        <v>25</v>
      </c>
      <c r="R104" s="235">
        <v>26</v>
      </c>
      <c r="S104" s="235"/>
      <c r="T104" s="235"/>
      <c r="U104" s="235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30SAN MIGUEL</v>
      </c>
      <c r="B105" s="202">
        <v>30</v>
      </c>
      <c r="C105" s="201" t="s">
        <v>174</v>
      </c>
      <c r="D105" s="241" t="s">
        <v>70</v>
      </c>
      <c r="E105" s="235">
        <v>35</v>
      </c>
      <c r="F105" s="235">
        <v>35</v>
      </c>
      <c r="G105" s="235">
        <v>35</v>
      </c>
      <c r="H105" s="235"/>
      <c r="I105" s="235"/>
      <c r="J105" s="235"/>
      <c r="L105" s="54" t="str">
        <f t="shared" si="7"/>
        <v>42AHUACHAPAN</v>
      </c>
      <c r="M105" s="202">
        <v>42</v>
      </c>
      <c r="N105" s="201" t="s">
        <v>260</v>
      </c>
      <c r="O105" s="245" t="s">
        <v>80</v>
      </c>
      <c r="P105" s="235">
        <v>20</v>
      </c>
      <c r="Q105" s="235">
        <v>20</v>
      </c>
      <c r="R105" s="235">
        <v>20</v>
      </c>
      <c r="S105" s="235"/>
      <c r="T105" s="235"/>
      <c r="U105" s="235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31TIENDONA</v>
      </c>
      <c r="B106" s="201">
        <v>31</v>
      </c>
      <c r="C106" s="201" t="s">
        <v>190</v>
      </c>
      <c r="D106" s="243" t="s">
        <v>71</v>
      </c>
      <c r="E106" s="235">
        <v>10</v>
      </c>
      <c r="F106" s="235">
        <v>10</v>
      </c>
      <c r="G106" s="235">
        <v>10</v>
      </c>
      <c r="H106" s="235"/>
      <c r="I106" s="235"/>
      <c r="J106" s="235"/>
      <c r="L106" s="54" t="str">
        <f t="shared" si="7"/>
        <v>42LA UNION</v>
      </c>
      <c r="M106" s="201">
        <v>42</v>
      </c>
      <c r="N106" s="201" t="s">
        <v>261</v>
      </c>
      <c r="O106" s="245" t="s">
        <v>80</v>
      </c>
      <c r="P106" s="235">
        <v>30.666666666666668</v>
      </c>
      <c r="Q106" s="235">
        <v>30</v>
      </c>
      <c r="R106" s="235">
        <v>32</v>
      </c>
      <c r="S106" s="235"/>
      <c r="T106" s="235"/>
      <c r="U106" s="235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31SAN MIGUEL</v>
      </c>
      <c r="B107" s="201">
        <v>31</v>
      </c>
      <c r="C107" s="201" t="s">
        <v>174</v>
      </c>
      <c r="D107" s="243" t="s">
        <v>71</v>
      </c>
      <c r="E107" s="235">
        <v>10.666666666666666</v>
      </c>
      <c r="F107" s="235">
        <v>10</v>
      </c>
      <c r="G107" s="235">
        <v>12</v>
      </c>
      <c r="H107" s="235"/>
      <c r="I107" s="235"/>
      <c r="J107" s="235"/>
      <c r="L107" s="54" t="str">
        <f t="shared" si="7"/>
        <v>42ZACATECOLUCA</v>
      </c>
      <c r="M107" s="201">
        <v>42</v>
      </c>
      <c r="N107" s="201" t="s">
        <v>180</v>
      </c>
      <c r="O107" s="245" t="s">
        <v>80</v>
      </c>
      <c r="P107" s="235">
        <v>20.25</v>
      </c>
      <c r="Q107" s="235">
        <v>20</v>
      </c>
      <c r="R107" s="235">
        <v>21</v>
      </c>
      <c r="S107" s="235"/>
      <c r="T107" s="235"/>
      <c r="U107" s="235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31SANTA ANA</v>
      </c>
      <c r="B108" s="202">
        <v>31</v>
      </c>
      <c r="C108" s="201" t="s">
        <v>172</v>
      </c>
      <c r="D108" s="243" t="s">
        <v>71</v>
      </c>
      <c r="E108" s="235">
        <v>9</v>
      </c>
      <c r="F108" s="235">
        <v>9</v>
      </c>
      <c r="G108" s="235">
        <v>9</v>
      </c>
      <c r="H108" s="235"/>
      <c r="I108" s="235"/>
      <c r="J108" s="235"/>
      <c r="L108" s="54" t="str">
        <f t="shared" si="7"/>
        <v>43TIENDONA</v>
      </c>
      <c r="M108" s="202">
        <v>43</v>
      </c>
      <c r="N108" s="201" t="s">
        <v>190</v>
      </c>
      <c r="O108" s="245" t="s">
        <v>81</v>
      </c>
      <c r="P108" s="235">
        <v>23.666666666666668</v>
      </c>
      <c r="Q108" s="235">
        <v>23</v>
      </c>
      <c r="R108" s="235">
        <v>24</v>
      </c>
      <c r="S108" s="235"/>
      <c r="T108" s="235"/>
      <c r="U108" s="235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31SAN VICENTE</v>
      </c>
      <c r="B109" s="201">
        <v>31</v>
      </c>
      <c r="C109" s="201" t="s">
        <v>173</v>
      </c>
      <c r="D109" s="243" t="s">
        <v>71</v>
      </c>
      <c r="E109" s="235">
        <v>11.5</v>
      </c>
      <c r="F109" s="235">
        <v>9</v>
      </c>
      <c r="G109" s="235">
        <v>13</v>
      </c>
      <c r="H109" s="235"/>
      <c r="I109" s="235"/>
      <c r="J109" s="235"/>
      <c r="L109" s="54" t="str">
        <f t="shared" si="7"/>
        <v>44TIENDONA</v>
      </c>
      <c r="M109" s="201">
        <v>44</v>
      </c>
      <c r="N109" s="201" t="s">
        <v>190</v>
      </c>
      <c r="O109" s="245" t="s">
        <v>82</v>
      </c>
      <c r="P109" s="235">
        <v>24</v>
      </c>
      <c r="Q109" s="235">
        <v>24</v>
      </c>
      <c r="R109" s="235">
        <v>24</v>
      </c>
      <c r="S109" s="235"/>
      <c r="T109" s="235"/>
      <c r="U109" s="235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33TIENDONA</v>
      </c>
      <c r="B110" s="202">
        <v>33</v>
      </c>
      <c r="C110" s="201" t="s">
        <v>190</v>
      </c>
      <c r="D110" s="243" t="s">
        <v>73</v>
      </c>
      <c r="E110" s="235">
        <v>19.333333333333332</v>
      </c>
      <c r="F110" s="235">
        <v>18</v>
      </c>
      <c r="G110" s="235">
        <v>20</v>
      </c>
      <c r="H110" s="235"/>
      <c r="I110" s="235"/>
      <c r="J110" s="235"/>
      <c r="L110" s="54" t="str">
        <f t="shared" si="7"/>
        <v>44AHUACHAPAN</v>
      </c>
      <c r="M110" s="202">
        <v>44</v>
      </c>
      <c r="N110" s="201" t="s">
        <v>260</v>
      </c>
      <c r="O110" s="245" t="s">
        <v>82</v>
      </c>
      <c r="P110" s="235">
        <v>25</v>
      </c>
      <c r="Q110" s="235">
        <v>25</v>
      </c>
      <c r="R110" s="235">
        <v>25</v>
      </c>
      <c r="S110" s="235"/>
      <c r="T110" s="235"/>
      <c r="U110" s="235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33SAN MIGUEL</v>
      </c>
      <c r="B111" s="202">
        <v>33</v>
      </c>
      <c r="C111" s="201" t="s">
        <v>174</v>
      </c>
      <c r="D111" s="243" t="s">
        <v>73</v>
      </c>
      <c r="E111" s="235">
        <v>19.399999999999999</v>
      </c>
      <c r="F111" s="235">
        <v>18</v>
      </c>
      <c r="G111" s="235">
        <v>21</v>
      </c>
      <c r="H111" s="235"/>
      <c r="I111" s="235"/>
      <c r="J111" s="235"/>
      <c r="L111" s="54" t="str">
        <f t="shared" si="7"/>
        <v>45TIENDONA</v>
      </c>
      <c r="M111" s="202">
        <v>45</v>
      </c>
      <c r="N111" s="201" t="s">
        <v>190</v>
      </c>
      <c r="O111" s="245" t="s">
        <v>83</v>
      </c>
      <c r="P111" s="235">
        <v>20</v>
      </c>
      <c r="Q111" s="235">
        <v>20</v>
      </c>
      <c r="R111" s="235">
        <v>20</v>
      </c>
      <c r="S111" s="235"/>
      <c r="T111" s="235"/>
      <c r="U111" s="235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33SANTA ANA</v>
      </c>
      <c r="B112" s="201">
        <v>33</v>
      </c>
      <c r="C112" s="201" t="s">
        <v>172</v>
      </c>
      <c r="D112" s="243" t="s">
        <v>73</v>
      </c>
      <c r="E112" s="235">
        <v>26</v>
      </c>
      <c r="F112" s="235">
        <v>26</v>
      </c>
      <c r="G112" s="235">
        <v>26</v>
      </c>
      <c r="H112" s="235"/>
      <c r="I112" s="235"/>
      <c r="J112" s="235"/>
      <c r="L112" s="54" t="str">
        <f t="shared" si="7"/>
        <v>45LA UNION</v>
      </c>
      <c r="M112" s="201">
        <v>45</v>
      </c>
      <c r="N112" s="201" t="s">
        <v>261</v>
      </c>
      <c r="O112" s="245" t="s">
        <v>83</v>
      </c>
      <c r="P112" s="235">
        <v>14</v>
      </c>
      <c r="Q112" s="235">
        <v>14</v>
      </c>
      <c r="R112" s="235">
        <v>14</v>
      </c>
      <c r="S112" s="235"/>
      <c r="T112" s="235"/>
      <c r="U112" s="235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34TIENDONA</v>
      </c>
      <c r="B113" s="201">
        <v>34</v>
      </c>
      <c r="C113" s="201" t="s">
        <v>190</v>
      </c>
      <c r="D113" s="243" t="s">
        <v>74</v>
      </c>
      <c r="E113" s="235">
        <v>11.857142857142858</v>
      </c>
      <c r="F113" s="235">
        <v>11</v>
      </c>
      <c r="G113" s="235">
        <v>12</v>
      </c>
      <c r="H113" s="235"/>
      <c r="I113" s="235"/>
      <c r="J113" s="235"/>
      <c r="L113" s="54" t="str">
        <f t="shared" si="7"/>
        <v>45ZACATECOLUCA</v>
      </c>
      <c r="M113" s="201">
        <v>45</v>
      </c>
      <c r="N113" s="201" t="s">
        <v>180</v>
      </c>
      <c r="O113" s="245" t="s">
        <v>83</v>
      </c>
      <c r="P113" s="235">
        <v>12</v>
      </c>
      <c r="Q113" s="235">
        <v>12</v>
      </c>
      <c r="R113" s="235">
        <v>12</v>
      </c>
      <c r="S113" s="235"/>
      <c r="T113" s="235"/>
      <c r="U113" s="235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34SAN MIGUEL</v>
      </c>
      <c r="B114" s="201">
        <v>34</v>
      </c>
      <c r="C114" s="201" t="s">
        <v>174</v>
      </c>
      <c r="D114" s="243" t="s">
        <v>74</v>
      </c>
      <c r="E114" s="235">
        <v>12.2</v>
      </c>
      <c r="F114" s="235">
        <v>10</v>
      </c>
      <c r="G114" s="235">
        <v>14</v>
      </c>
      <c r="H114" s="235"/>
      <c r="I114" s="235"/>
      <c r="J114" s="235"/>
      <c r="L114" s="54" t="str">
        <f t="shared" si="7"/>
        <v>49TIENDONA</v>
      </c>
      <c r="M114" s="201">
        <v>49</v>
      </c>
      <c r="N114" s="201" t="s">
        <v>190</v>
      </c>
      <c r="O114" s="245" t="s">
        <v>86</v>
      </c>
      <c r="P114" s="235">
        <v>10.333333333333334</v>
      </c>
      <c r="Q114" s="235">
        <v>10</v>
      </c>
      <c r="R114" s="235">
        <v>11</v>
      </c>
      <c r="S114" s="235"/>
      <c r="T114" s="235"/>
      <c r="U114" s="235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34SANTA ANA</v>
      </c>
      <c r="B115" s="201">
        <v>34</v>
      </c>
      <c r="C115" s="201" t="s">
        <v>172</v>
      </c>
      <c r="D115" s="243" t="s">
        <v>74</v>
      </c>
      <c r="E115" s="235">
        <v>12</v>
      </c>
      <c r="F115" s="235">
        <v>12</v>
      </c>
      <c r="G115" s="235">
        <v>12</v>
      </c>
      <c r="H115" s="235"/>
      <c r="I115" s="235"/>
      <c r="J115" s="235"/>
      <c r="L115" s="54" t="str">
        <f t="shared" si="7"/>
        <v>49AHUACHAPAN</v>
      </c>
      <c r="M115" s="201">
        <v>49</v>
      </c>
      <c r="N115" s="201" t="s">
        <v>260</v>
      </c>
      <c r="O115" s="245" t="s">
        <v>86</v>
      </c>
      <c r="P115" s="235">
        <v>14</v>
      </c>
      <c r="Q115" s="235">
        <v>14</v>
      </c>
      <c r="R115" s="235">
        <v>14</v>
      </c>
      <c r="S115" s="235"/>
      <c r="T115" s="235"/>
      <c r="U115" s="235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34SAN VICENTE</v>
      </c>
      <c r="B116" s="202">
        <v>34</v>
      </c>
      <c r="C116" s="201" t="s">
        <v>173</v>
      </c>
      <c r="D116" s="243" t="s">
        <v>74</v>
      </c>
      <c r="E116" s="235">
        <v>11.666666666666666</v>
      </c>
      <c r="F116" s="235">
        <v>11</v>
      </c>
      <c r="G116" s="235">
        <v>12</v>
      </c>
      <c r="H116" s="235"/>
      <c r="I116" s="235"/>
      <c r="J116" s="235"/>
      <c r="L116" s="54" t="str">
        <f t="shared" si="7"/>
        <v>49LA UNION</v>
      </c>
      <c r="M116" s="202">
        <v>49</v>
      </c>
      <c r="N116" s="201" t="s">
        <v>261</v>
      </c>
      <c r="O116" s="245" t="s">
        <v>86</v>
      </c>
      <c r="P116" s="235">
        <v>13.666666666666666</v>
      </c>
      <c r="Q116" s="235">
        <v>13</v>
      </c>
      <c r="R116" s="235">
        <v>14</v>
      </c>
      <c r="S116" s="235"/>
      <c r="T116" s="235"/>
      <c r="U116" s="235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36TIENDONA</v>
      </c>
      <c r="B117" s="202">
        <v>36</v>
      </c>
      <c r="C117" s="201" t="s">
        <v>190</v>
      </c>
      <c r="D117" s="243" t="s">
        <v>138</v>
      </c>
      <c r="E117" s="235">
        <v>60</v>
      </c>
      <c r="F117" s="235">
        <v>60</v>
      </c>
      <c r="G117" s="235">
        <v>60</v>
      </c>
      <c r="H117" s="235"/>
      <c r="I117" s="235"/>
      <c r="J117" s="235"/>
      <c r="L117" s="54" t="str">
        <f t="shared" si="7"/>
        <v>49ZACATECOLUCA</v>
      </c>
      <c r="M117" s="202">
        <v>49</v>
      </c>
      <c r="N117" s="201" t="s">
        <v>180</v>
      </c>
      <c r="O117" s="245" t="s">
        <v>86</v>
      </c>
      <c r="P117" s="235">
        <v>14</v>
      </c>
      <c r="Q117" s="235">
        <v>14</v>
      </c>
      <c r="R117" s="235">
        <v>14</v>
      </c>
      <c r="S117" s="235"/>
      <c r="T117" s="235"/>
      <c r="U117" s="235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40MERCADO CENTRAL</v>
      </c>
      <c r="B118" s="201">
        <v>40</v>
      </c>
      <c r="C118" s="201" t="s">
        <v>229</v>
      </c>
      <c r="D118" s="243" t="s">
        <v>78</v>
      </c>
      <c r="E118" s="235">
        <v>38</v>
      </c>
      <c r="F118" s="235">
        <v>38</v>
      </c>
      <c r="G118" s="235">
        <v>38</v>
      </c>
      <c r="H118" s="235"/>
      <c r="I118" s="235"/>
      <c r="J118" s="235"/>
      <c r="L118" s="54" t="str">
        <f t="shared" si="7"/>
        <v>50TIENDONA</v>
      </c>
      <c r="M118" s="201">
        <v>50</v>
      </c>
      <c r="N118" s="201" t="s">
        <v>190</v>
      </c>
      <c r="O118" s="245" t="s">
        <v>87</v>
      </c>
      <c r="P118" s="235">
        <v>60</v>
      </c>
      <c r="Q118" s="235">
        <v>60</v>
      </c>
      <c r="R118" s="235">
        <v>60</v>
      </c>
      <c r="S118" s="235"/>
      <c r="T118" s="235"/>
      <c r="U118" s="235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40TIENDONA</v>
      </c>
      <c r="B119" s="202">
        <v>40</v>
      </c>
      <c r="C119" s="201" t="s">
        <v>190</v>
      </c>
      <c r="D119" s="243" t="s">
        <v>78</v>
      </c>
      <c r="E119" s="235">
        <v>37</v>
      </c>
      <c r="F119" s="235">
        <v>37</v>
      </c>
      <c r="G119" s="235">
        <v>37</v>
      </c>
      <c r="H119" s="235"/>
      <c r="I119" s="235"/>
      <c r="J119" s="235"/>
      <c r="L119" s="54" t="str">
        <f t="shared" si="7"/>
        <v>51TIENDONA</v>
      </c>
      <c r="M119" s="202">
        <v>51</v>
      </c>
      <c r="N119" s="201" t="s">
        <v>190</v>
      </c>
      <c r="O119" s="245" t="s">
        <v>87</v>
      </c>
      <c r="P119" s="235">
        <v>8.3333333333333339</v>
      </c>
      <c r="Q119" s="235">
        <v>8</v>
      </c>
      <c r="R119" s="235">
        <v>9</v>
      </c>
      <c r="S119" s="235"/>
      <c r="T119" s="235"/>
      <c r="U119" s="235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40SANTA TECLA</v>
      </c>
      <c r="B120" s="201">
        <v>40</v>
      </c>
      <c r="C120" s="201" t="s">
        <v>183</v>
      </c>
      <c r="D120" s="243" t="s">
        <v>78</v>
      </c>
      <c r="E120" s="235">
        <v>41</v>
      </c>
      <c r="F120" s="235">
        <v>40</v>
      </c>
      <c r="G120" s="235">
        <v>42</v>
      </c>
      <c r="H120" s="235"/>
      <c r="I120" s="235"/>
      <c r="J120" s="235"/>
      <c r="L120" s="54" t="str">
        <f t="shared" si="7"/>
        <v>51ZACATECOLUCA</v>
      </c>
      <c r="M120" s="201">
        <v>51</v>
      </c>
      <c r="N120" s="201" t="s">
        <v>180</v>
      </c>
      <c r="O120" s="245" t="s">
        <v>87</v>
      </c>
      <c r="P120" s="235">
        <v>9</v>
      </c>
      <c r="Q120" s="235">
        <v>8</v>
      </c>
      <c r="R120" s="235">
        <v>10</v>
      </c>
      <c r="S120" s="235"/>
      <c r="T120" s="235"/>
      <c r="U120" s="235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40SAN MIGUEL</v>
      </c>
      <c r="B121" s="202">
        <v>40</v>
      </c>
      <c r="C121" s="201" t="s">
        <v>174</v>
      </c>
      <c r="D121" s="243" t="s">
        <v>78</v>
      </c>
      <c r="E121" s="235">
        <v>35.799999999999997</v>
      </c>
      <c r="F121" s="235">
        <v>34</v>
      </c>
      <c r="G121" s="235">
        <v>37</v>
      </c>
      <c r="H121" s="235"/>
      <c r="I121" s="235"/>
      <c r="J121" s="235"/>
      <c r="L121" s="54" t="str">
        <f t="shared" si="7"/>
        <v>52TIENDONA</v>
      </c>
      <c r="M121" s="202">
        <v>52</v>
      </c>
      <c r="N121" s="201" t="s">
        <v>190</v>
      </c>
      <c r="O121" s="245" t="s">
        <v>88</v>
      </c>
      <c r="P121" s="235">
        <v>250</v>
      </c>
      <c r="Q121" s="235">
        <v>250</v>
      </c>
      <c r="R121" s="235">
        <v>250</v>
      </c>
      <c r="S121" s="235"/>
      <c r="T121" s="235"/>
      <c r="U121" s="235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40SANTA ANA</v>
      </c>
      <c r="B122" s="201">
        <v>40</v>
      </c>
      <c r="C122" s="201" t="s">
        <v>172</v>
      </c>
      <c r="D122" s="243" t="s">
        <v>78</v>
      </c>
      <c r="E122" s="235">
        <v>39.333333333333336</v>
      </c>
      <c r="F122" s="235">
        <v>38</v>
      </c>
      <c r="G122" s="235">
        <v>40</v>
      </c>
      <c r="H122" s="235"/>
      <c r="I122" s="235"/>
      <c r="J122" s="235"/>
      <c r="L122" s="54" t="str">
        <f t="shared" si="7"/>
        <v>52LA UNION</v>
      </c>
      <c r="M122" s="201">
        <v>52</v>
      </c>
      <c r="N122" s="201" t="s">
        <v>261</v>
      </c>
      <c r="O122" s="245" t="s">
        <v>88</v>
      </c>
      <c r="P122" s="235">
        <v>350</v>
      </c>
      <c r="Q122" s="235">
        <v>350</v>
      </c>
      <c r="R122" s="235">
        <v>350</v>
      </c>
      <c r="S122" s="235"/>
      <c r="T122" s="235"/>
      <c r="U122" s="235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40SAN VICENTE</v>
      </c>
      <c r="B123" s="202">
        <v>40</v>
      </c>
      <c r="C123" s="201" t="s">
        <v>173</v>
      </c>
      <c r="D123" s="243" t="s">
        <v>78</v>
      </c>
      <c r="E123" s="235">
        <v>38.333333333333336</v>
      </c>
      <c r="F123" s="235">
        <v>37</v>
      </c>
      <c r="G123" s="235">
        <v>40</v>
      </c>
      <c r="H123" s="235"/>
      <c r="I123" s="235"/>
      <c r="J123" s="235"/>
      <c r="L123" s="54" t="str">
        <f t="shared" si="7"/>
        <v>52ZACATECOLUCA</v>
      </c>
      <c r="M123" s="202">
        <v>52</v>
      </c>
      <c r="N123" s="201" t="s">
        <v>180</v>
      </c>
      <c r="O123" s="245" t="s">
        <v>88</v>
      </c>
      <c r="P123" s="235">
        <v>290</v>
      </c>
      <c r="Q123" s="235">
        <v>280</v>
      </c>
      <c r="R123" s="235">
        <v>300</v>
      </c>
      <c r="S123" s="235"/>
      <c r="T123" s="235"/>
      <c r="U123" s="235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42TIENDONA</v>
      </c>
      <c r="B124" s="201">
        <v>42</v>
      </c>
      <c r="C124" s="201" t="s">
        <v>190</v>
      </c>
      <c r="D124" s="243" t="s">
        <v>80</v>
      </c>
      <c r="E124" s="235">
        <v>24</v>
      </c>
      <c r="F124" s="235">
        <v>24</v>
      </c>
      <c r="G124" s="235">
        <v>24</v>
      </c>
      <c r="H124" s="235"/>
      <c r="I124" s="235"/>
      <c r="J124" s="235"/>
      <c r="L124" s="54" t="str">
        <f t="shared" si="7"/>
        <v>53TIENDONA</v>
      </c>
      <c r="M124" s="201">
        <v>53</v>
      </c>
      <c r="N124" s="201" t="s">
        <v>190</v>
      </c>
      <c r="O124" s="245" t="s">
        <v>89</v>
      </c>
      <c r="P124" s="235">
        <v>175</v>
      </c>
      <c r="Q124" s="235">
        <v>175</v>
      </c>
      <c r="R124" s="235">
        <v>175</v>
      </c>
      <c r="S124" s="235"/>
      <c r="T124" s="235"/>
      <c r="U124" s="235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42SAN MIGUEL</v>
      </c>
      <c r="B125" s="201">
        <v>42</v>
      </c>
      <c r="C125" s="201" t="s">
        <v>174</v>
      </c>
      <c r="D125" s="243" t="s">
        <v>80</v>
      </c>
      <c r="E125" s="235">
        <v>29</v>
      </c>
      <c r="F125" s="235">
        <v>28</v>
      </c>
      <c r="G125" s="235">
        <v>30</v>
      </c>
      <c r="H125" s="235"/>
      <c r="I125" s="235"/>
      <c r="J125" s="235"/>
      <c r="L125" s="54" t="str">
        <f t="shared" si="7"/>
        <v>53LA UNION</v>
      </c>
      <c r="M125" s="201">
        <v>53</v>
      </c>
      <c r="N125" s="201" t="s">
        <v>261</v>
      </c>
      <c r="O125" s="245" t="s">
        <v>89</v>
      </c>
      <c r="P125" s="235">
        <v>276.25</v>
      </c>
      <c r="Q125" s="235">
        <v>250</v>
      </c>
      <c r="R125" s="235">
        <v>355</v>
      </c>
      <c r="S125" s="235"/>
      <c r="T125" s="235"/>
      <c r="U125" s="235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42SANTA ANA</v>
      </c>
      <c r="B126" s="202">
        <v>42</v>
      </c>
      <c r="C126" s="201" t="s">
        <v>172</v>
      </c>
      <c r="D126" s="243" t="s">
        <v>80</v>
      </c>
      <c r="E126" s="235">
        <v>19</v>
      </c>
      <c r="F126" s="235">
        <v>18</v>
      </c>
      <c r="G126" s="235">
        <v>20</v>
      </c>
      <c r="H126" s="235"/>
      <c r="I126" s="235"/>
      <c r="J126" s="235"/>
      <c r="L126" s="54" t="str">
        <f t="shared" si="7"/>
        <v>53ZACATECOLUCA</v>
      </c>
      <c r="M126" s="202">
        <v>53</v>
      </c>
      <c r="N126" s="201" t="s">
        <v>180</v>
      </c>
      <c r="O126" s="245" t="s">
        <v>89</v>
      </c>
      <c r="P126" s="235">
        <v>175</v>
      </c>
      <c r="Q126" s="235">
        <v>175</v>
      </c>
      <c r="R126" s="235">
        <v>175</v>
      </c>
      <c r="S126" s="235"/>
      <c r="T126" s="235"/>
      <c r="U126" s="235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42SAN VICENTE</v>
      </c>
      <c r="B127" s="201">
        <v>42</v>
      </c>
      <c r="C127" s="201" t="s">
        <v>173</v>
      </c>
      <c r="D127" s="243" t="s">
        <v>80</v>
      </c>
      <c r="E127" s="235">
        <v>18.666666666666668</v>
      </c>
      <c r="F127" s="235">
        <v>18</v>
      </c>
      <c r="G127" s="235">
        <v>19</v>
      </c>
      <c r="H127" s="235"/>
      <c r="I127" s="235"/>
      <c r="J127" s="235"/>
      <c r="L127" s="54" t="str">
        <f t="shared" si="7"/>
        <v>54TIENDONA</v>
      </c>
      <c r="M127" s="201">
        <v>54</v>
      </c>
      <c r="N127" s="201" t="s">
        <v>190</v>
      </c>
      <c r="O127" s="245" t="s">
        <v>90</v>
      </c>
      <c r="P127" s="235">
        <v>25.25</v>
      </c>
      <c r="Q127" s="235">
        <v>24</v>
      </c>
      <c r="R127" s="235">
        <v>27</v>
      </c>
      <c r="S127" s="235"/>
      <c r="T127" s="235"/>
      <c r="U127" s="235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43TIENDONA</v>
      </c>
      <c r="B128" s="201">
        <v>43</v>
      </c>
      <c r="C128" s="201" t="s">
        <v>190</v>
      </c>
      <c r="D128" s="243" t="s">
        <v>81</v>
      </c>
      <c r="E128" s="235">
        <v>22</v>
      </c>
      <c r="F128" s="235">
        <v>22</v>
      </c>
      <c r="G128" s="235">
        <v>22</v>
      </c>
      <c r="H128" s="235"/>
      <c r="I128" s="235"/>
      <c r="J128" s="235"/>
      <c r="L128" s="54" t="str">
        <f t="shared" si="7"/>
        <v>56MERCADO CENTRAL</v>
      </c>
      <c r="M128" s="201">
        <v>56</v>
      </c>
      <c r="N128" s="201" t="s">
        <v>229</v>
      </c>
      <c r="O128" s="245" t="s">
        <v>91</v>
      </c>
      <c r="P128" s="235">
        <v>22</v>
      </c>
      <c r="Q128" s="235">
        <v>22</v>
      </c>
      <c r="R128" s="235">
        <v>22</v>
      </c>
      <c r="S128" s="235"/>
      <c r="T128" s="235"/>
      <c r="U128" s="235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43SAN MIGUEL</v>
      </c>
      <c r="B129" s="202">
        <v>43</v>
      </c>
      <c r="C129" s="201" t="s">
        <v>174</v>
      </c>
      <c r="D129" s="243" t="s">
        <v>81</v>
      </c>
      <c r="E129" s="235">
        <v>28</v>
      </c>
      <c r="F129" s="235">
        <v>28</v>
      </c>
      <c r="G129" s="235">
        <v>28</v>
      </c>
      <c r="H129" s="235"/>
      <c r="I129" s="235"/>
      <c r="J129" s="235"/>
      <c r="L129" s="54" t="str">
        <f t="shared" si="7"/>
        <v>56TIENDONA</v>
      </c>
      <c r="M129" s="202">
        <v>56</v>
      </c>
      <c r="N129" s="201" t="s">
        <v>190</v>
      </c>
      <c r="O129" s="245" t="s">
        <v>91</v>
      </c>
      <c r="P129" s="235">
        <v>27.25</v>
      </c>
      <c r="Q129" s="235">
        <v>26</v>
      </c>
      <c r="R129" s="235">
        <v>29</v>
      </c>
      <c r="S129" s="235"/>
      <c r="T129" s="235"/>
      <c r="U129" s="235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43SAN VICENTE</v>
      </c>
      <c r="B130" s="201">
        <v>43</v>
      </c>
      <c r="C130" s="201" t="s">
        <v>173</v>
      </c>
      <c r="D130" s="243" t="s">
        <v>81</v>
      </c>
      <c r="E130" s="235">
        <v>16</v>
      </c>
      <c r="F130" s="235">
        <v>16</v>
      </c>
      <c r="G130" s="235">
        <v>16</v>
      </c>
      <c r="H130" s="235"/>
      <c r="I130" s="235"/>
      <c r="J130" s="235"/>
      <c r="L130" s="54" t="str">
        <f t="shared" si="7"/>
        <v>56AHUACHAPAN</v>
      </c>
      <c r="M130" s="201">
        <v>56</v>
      </c>
      <c r="N130" s="201" t="s">
        <v>260</v>
      </c>
      <c r="O130" s="245" t="s">
        <v>91</v>
      </c>
      <c r="P130" s="235">
        <v>29</v>
      </c>
      <c r="Q130" s="235">
        <v>28</v>
      </c>
      <c r="R130" s="235">
        <v>30</v>
      </c>
      <c r="S130" s="235"/>
      <c r="T130" s="235"/>
      <c r="U130" s="235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44TIENDONA</v>
      </c>
      <c r="B131" s="202">
        <v>44</v>
      </c>
      <c r="C131" s="201" t="s">
        <v>190</v>
      </c>
      <c r="D131" s="243" t="s">
        <v>82</v>
      </c>
      <c r="E131" s="235">
        <v>24</v>
      </c>
      <c r="F131" s="235">
        <v>24</v>
      </c>
      <c r="G131" s="235">
        <v>24</v>
      </c>
      <c r="H131" s="235"/>
      <c r="I131" s="235"/>
      <c r="J131" s="235"/>
      <c r="L131" s="54" t="str">
        <f t="shared" si="7"/>
        <v>56LA UNION</v>
      </c>
      <c r="M131" s="202">
        <v>56</v>
      </c>
      <c r="N131" s="201" t="s">
        <v>261</v>
      </c>
      <c r="O131" s="245" t="s">
        <v>91</v>
      </c>
      <c r="P131" s="235">
        <v>31.666666666666668</v>
      </c>
      <c r="Q131" s="235">
        <v>30</v>
      </c>
      <c r="R131" s="235">
        <v>33</v>
      </c>
      <c r="S131" s="235"/>
      <c r="T131" s="235"/>
      <c r="U131" s="235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44SANTA ANA</v>
      </c>
      <c r="B132" s="202">
        <v>44</v>
      </c>
      <c r="C132" s="201" t="s">
        <v>172</v>
      </c>
      <c r="D132" s="243" t="s">
        <v>82</v>
      </c>
      <c r="E132" s="235">
        <v>25</v>
      </c>
      <c r="F132" s="235">
        <v>25</v>
      </c>
      <c r="G132" s="235">
        <v>25</v>
      </c>
      <c r="H132" s="235"/>
      <c r="I132" s="235"/>
      <c r="J132" s="235"/>
      <c r="L132" s="54" t="str">
        <f t="shared" si="7"/>
        <v>56ZACATECOLUCA</v>
      </c>
      <c r="M132" s="202">
        <v>56</v>
      </c>
      <c r="N132" s="201" t="s">
        <v>180</v>
      </c>
      <c r="O132" s="245" t="s">
        <v>91</v>
      </c>
      <c r="P132" s="235">
        <v>29.333333333333332</v>
      </c>
      <c r="Q132" s="235">
        <v>28</v>
      </c>
      <c r="R132" s="235">
        <v>30</v>
      </c>
      <c r="S132" s="235"/>
      <c r="T132" s="235"/>
      <c r="U132" s="235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45TIENDONA</v>
      </c>
      <c r="B133" s="201">
        <v>45</v>
      </c>
      <c r="C133" s="201" t="s">
        <v>190</v>
      </c>
      <c r="D133" s="243" t="s">
        <v>83</v>
      </c>
      <c r="E133" s="235">
        <v>20</v>
      </c>
      <c r="F133" s="235">
        <v>20</v>
      </c>
      <c r="G133" s="235">
        <v>20</v>
      </c>
      <c r="H133" s="235"/>
      <c r="I133" s="235"/>
      <c r="J133" s="235"/>
      <c r="L133" s="54" t="str">
        <f t="shared" si="7"/>
        <v>57TIENDONA</v>
      </c>
      <c r="M133" s="201">
        <v>57</v>
      </c>
      <c r="N133" s="201" t="s">
        <v>190</v>
      </c>
      <c r="O133" s="245" t="s">
        <v>92</v>
      </c>
      <c r="P133" s="235">
        <v>50</v>
      </c>
      <c r="Q133" s="235">
        <v>50</v>
      </c>
      <c r="R133" s="235">
        <v>50</v>
      </c>
      <c r="S133" s="235"/>
      <c r="T133" s="235"/>
      <c r="U133" s="235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45SAN MIGUEL</v>
      </c>
      <c r="B134" s="201">
        <v>45</v>
      </c>
      <c r="C134" s="201" t="s">
        <v>174</v>
      </c>
      <c r="D134" s="243" t="s">
        <v>83</v>
      </c>
      <c r="E134" s="235">
        <v>12.5</v>
      </c>
      <c r="F134" s="235">
        <v>12</v>
      </c>
      <c r="G134" s="235">
        <v>13</v>
      </c>
      <c r="H134" s="235"/>
      <c r="I134" s="235"/>
      <c r="J134" s="235"/>
      <c r="L134" s="54" t="str">
        <f t="shared" si="7"/>
        <v>57AHUACHAPAN</v>
      </c>
      <c r="M134" s="201">
        <v>57</v>
      </c>
      <c r="N134" s="201" t="s">
        <v>260</v>
      </c>
      <c r="O134" s="245" t="s">
        <v>92</v>
      </c>
      <c r="P134" s="235">
        <v>36</v>
      </c>
      <c r="Q134" s="235">
        <v>35</v>
      </c>
      <c r="R134" s="235">
        <v>37</v>
      </c>
      <c r="S134" s="235"/>
      <c r="T134" s="235"/>
      <c r="U134" s="235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45SAN VICENTE</v>
      </c>
      <c r="B135" s="201">
        <v>45</v>
      </c>
      <c r="C135" s="201" t="s">
        <v>173</v>
      </c>
      <c r="D135" s="243" t="s">
        <v>83</v>
      </c>
      <c r="E135" s="235">
        <v>13.333333333333334</v>
      </c>
      <c r="F135" s="235">
        <v>12</v>
      </c>
      <c r="G135" s="235">
        <v>16</v>
      </c>
      <c r="H135" s="235"/>
      <c r="I135" s="235"/>
      <c r="J135" s="235"/>
      <c r="L135" s="54" t="str">
        <f t="shared" ref="L135:L198" si="9">+M135&amp;N135</f>
        <v>57LA UNION</v>
      </c>
      <c r="M135" s="201">
        <v>57</v>
      </c>
      <c r="N135" s="201" t="s">
        <v>261</v>
      </c>
      <c r="O135" s="245" t="s">
        <v>92</v>
      </c>
      <c r="P135" s="235">
        <v>43.666666666666664</v>
      </c>
      <c r="Q135" s="235">
        <v>42</v>
      </c>
      <c r="R135" s="235">
        <v>45</v>
      </c>
      <c r="S135" s="235"/>
      <c r="T135" s="235"/>
      <c r="U135" s="235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49TIENDONA</v>
      </c>
      <c r="B136" s="202">
        <v>49</v>
      </c>
      <c r="C136" s="201" t="s">
        <v>190</v>
      </c>
      <c r="D136" s="243" t="s">
        <v>86</v>
      </c>
      <c r="E136" s="235">
        <v>10.5</v>
      </c>
      <c r="F136" s="235">
        <v>10</v>
      </c>
      <c r="G136" s="235">
        <v>11</v>
      </c>
      <c r="H136" s="235"/>
      <c r="I136" s="235"/>
      <c r="J136" s="235"/>
      <c r="L136" s="54" t="str">
        <f t="shared" si="9"/>
        <v>57ZACATECOLUCA</v>
      </c>
      <c r="M136" s="202">
        <v>57</v>
      </c>
      <c r="N136" s="201" t="s">
        <v>180</v>
      </c>
      <c r="O136" s="245" t="s">
        <v>92</v>
      </c>
      <c r="P136" s="235">
        <v>40</v>
      </c>
      <c r="Q136" s="235">
        <v>40</v>
      </c>
      <c r="R136" s="235">
        <v>40</v>
      </c>
      <c r="S136" s="235"/>
      <c r="T136" s="235"/>
      <c r="U136" s="235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49SAN MIGUEL</v>
      </c>
      <c r="B137" s="202">
        <v>49</v>
      </c>
      <c r="C137" s="201" t="s">
        <v>174</v>
      </c>
      <c r="D137" s="243" t="s">
        <v>86</v>
      </c>
      <c r="E137" s="235">
        <v>11.2</v>
      </c>
      <c r="F137" s="235">
        <v>10</v>
      </c>
      <c r="G137" s="235">
        <v>12</v>
      </c>
      <c r="H137" s="235"/>
      <c r="I137" s="235"/>
      <c r="J137" s="235"/>
      <c r="L137" s="54" t="str">
        <f t="shared" si="9"/>
        <v>58MERCADO CENTRAL</v>
      </c>
      <c r="M137" s="202">
        <v>58</v>
      </c>
      <c r="N137" s="201" t="s">
        <v>229</v>
      </c>
      <c r="O137" s="245" t="s">
        <v>93</v>
      </c>
      <c r="P137" s="235">
        <v>28</v>
      </c>
      <c r="Q137" s="235">
        <v>28</v>
      </c>
      <c r="R137" s="235">
        <v>28</v>
      </c>
      <c r="S137" s="235"/>
      <c r="T137" s="235"/>
      <c r="U137" s="235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49SANTA ANA</v>
      </c>
      <c r="B138" s="202">
        <v>49</v>
      </c>
      <c r="C138" s="201" t="s">
        <v>172</v>
      </c>
      <c r="D138" s="243" t="s">
        <v>86</v>
      </c>
      <c r="E138" s="235">
        <v>13</v>
      </c>
      <c r="F138" s="235">
        <v>13</v>
      </c>
      <c r="G138" s="235">
        <v>13</v>
      </c>
      <c r="H138" s="235"/>
      <c r="I138" s="235"/>
      <c r="J138" s="235"/>
      <c r="L138" s="54" t="str">
        <f t="shared" si="9"/>
        <v>58TIENDONA</v>
      </c>
      <c r="M138" s="202">
        <v>58</v>
      </c>
      <c r="N138" s="201" t="s">
        <v>190</v>
      </c>
      <c r="O138" s="245" t="s">
        <v>93</v>
      </c>
      <c r="P138" s="235">
        <v>25.333333333333332</v>
      </c>
      <c r="Q138" s="235">
        <v>25</v>
      </c>
      <c r="R138" s="235">
        <v>27</v>
      </c>
      <c r="S138" s="235"/>
      <c r="T138" s="235"/>
      <c r="U138" s="235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49SAN VICENTE</v>
      </c>
      <c r="B139" s="201">
        <v>49</v>
      </c>
      <c r="C139" s="201" t="s">
        <v>173</v>
      </c>
      <c r="D139" s="243" t="s">
        <v>86</v>
      </c>
      <c r="E139" s="235">
        <v>13.666666666666666</v>
      </c>
      <c r="F139" s="235">
        <v>13</v>
      </c>
      <c r="G139" s="235">
        <v>14</v>
      </c>
      <c r="H139" s="235"/>
      <c r="I139" s="235"/>
      <c r="J139" s="235"/>
      <c r="L139" s="54" t="str">
        <f t="shared" si="9"/>
        <v>58AHUACHAPAN</v>
      </c>
      <c r="M139" s="201">
        <v>58</v>
      </c>
      <c r="N139" s="201" t="s">
        <v>260</v>
      </c>
      <c r="O139" s="245" t="s">
        <v>93</v>
      </c>
      <c r="P139" s="235">
        <v>28</v>
      </c>
      <c r="Q139" s="235">
        <v>28</v>
      </c>
      <c r="R139" s="235">
        <v>28</v>
      </c>
      <c r="S139" s="235"/>
      <c r="T139" s="235"/>
      <c r="U139" s="235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50TIENDONA</v>
      </c>
      <c r="B140" s="202">
        <v>50</v>
      </c>
      <c r="C140" s="201" t="s">
        <v>190</v>
      </c>
      <c r="D140" s="243" t="s">
        <v>87</v>
      </c>
      <c r="E140" s="235">
        <v>60</v>
      </c>
      <c r="F140" s="235">
        <v>60</v>
      </c>
      <c r="G140" s="235">
        <v>60</v>
      </c>
      <c r="H140" s="235"/>
      <c r="I140" s="235"/>
      <c r="J140" s="235"/>
      <c r="L140" s="54" t="str">
        <f t="shared" si="9"/>
        <v>58LA UNION</v>
      </c>
      <c r="M140" s="202">
        <v>58</v>
      </c>
      <c r="N140" s="201" t="s">
        <v>261</v>
      </c>
      <c r="O140" s="245" t="s">
        <v>93</v>
      </c>
      <c r="P140" s="235">
        <v>28</v>
      </c>
      <c r="Q140" s="235">
        <v>28</v>
      </c>
      <c r="R140" s="235">
        <v>28</v>
      </c>
      <c r="S140" s="235"/>
      <c r="T140" s="235"/>
      <c r="U140" s="235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51TIENDONA</v>
      </c>
      <c r="B141" s="201">
        <v>51</v>
      </c>
      <c r="C141" s="201" t="s">
        <v>190</v>
      </c>
      <c r="D141" s="243" t="s">
        <v>87</v>
      </c>
      <c r="E141" s="235">
        <v>8.5</v>
      </c>
      <c r="F141" s="235">
        <v>8</v>
      </c>
      <c r="G141" s="235">
        <v>9</v>
      </c>
      <c r="H141" s="235"/>
      <c r="I141" s="235"/>
      <c r="J141" s="235"/>
      <c r="L141" s="54" t="str">
        <f t="shared" si="9"/>
        <v>58ZACATECOLUCA</v>
      </c>
      <c r="M141" s="201">
        <v>58</v>
      </c>
      <c r="N141" s="201" t="s">
        <v>180</v>
      </c>
      <c r="O141" s="245" t="s">
        <v>93</v>
      </c>
      <c r="P141" s="235">
        <v>27.5</v>
      </c>
      <c r="Q141" s="235">
        <v>25</v>
      </c>
      <c r="R141" s="235">
        <v>30</v>
      </c>
      <c r="S141" s="235"/>
      <c r="T141" s="235"/>
      <c r="U141" s="235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52TIENDONA</v>
      </c>
      <c r="B142" s="201">
        <v>52</v>
      </c>
      <c r="C142" s="201" t="s">
        <v>190</v>
      </c>
      <c r="D142" s="243" t="s">
        <v>88</v>
      </c>
      <c r="E142" s="235">
        <v>250</v>
      </c>
      <c r="F142" s="235">
        <v>250</v>
      </c>
      <c r="G142" s="235">
        <v>250</v>
      </c>
      <c r="H142" s="235"/>
      <c r="I142" s="235"/>
      <c r="J142" s="235"/>
      <c r="L142" s="54" t="str">
        <f t="shared" si="9"/>
        <v>59MERCADO CENTRAL</v>
      </c>
      <c r="M142" s="201">
        <v>59</v>
      </c>
      <c r="N142" s="201" t="s">
        <v>229</v>
      </c>
      <c r="O142" s="245" t="s">
        <v>94</v>
      </c>
      <c r="P142" s="235">
        <v>10</v>
      </c>
      <c r="Q142" s="235">
        <v>10</v>
      </c>
      <c r="R142" s="235">
        <v>10</v>
      </c>
      <c r="S142" s="235"/>
      <c r="T142" s="235"/>
      <c r="U142" s="235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52SAN MIGUEL</v>
      </c>
      <c r="B143" s="202">
        <v>52</v>
      </c>
      <c r="C143" s="201" t="s">
        <v>174</v>
      </c>
      <c r="D143" s="243" t="s">
        <v>88</v>
      </c>
      <c r="E143" s="235">
        <v>300</v>
      </c>
      <c r="F143" s="235">
        <v>300</v>
      </c>
      <c r="G143" s="235">
        <v>300</v>
      </c>
      <c r="H143" s="235"/>
      <c r="I143" s="235"/>
      <c r="J143" s="235"/>
      <c r="L143" s="54" t="str">
        <f t="shared" si="9"/>
        <v>59TIENDONA</v>
      </c>
      <c r="M143" s="202">
        <v>59</v>
      </c>
      <c r="N143" s="201" t="s">
        <v>190</v>
      </c>
      <c r="O143" s="245" t="s">
        <v>94</v>
      </c>
      <c r="P143" s="235">
        <v>10</v>
      </c>
      <c r="Q143" s="235">
        <v>10</v>
      </c>
      <c r="R143" s="235">
        <v>10</v>
      </c>
      <c r="S143" s="235"/>
      <c r="T143" s="235"/>
      <c r="U143" s="235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52SAN VICENTE</v>
      </c>
      <c r="B144" s="201">
        <v>52</v>
      </c>
      <c r="C144" s="201" t="s">
        <v>173</v>
      </c>
      <c r="D144" s="243" t="s">
        <v>88</v>
      </c>
      <c r="E144" s="235">
        <v>275</v>
      </c>
      <c r="F144" s="235">
        <v>275</v>
      </c>
      <c r="G144" s="235">
        <v>275</v>
      </c>
      <c r="H144" s="235"/>
      <c r="I144" s="235"/>
      <c r="J144" s="235"/>
      <c r="L144" s="54" t="str">
        <f t="shared" si="9"/>
        <v>59LA UNION</v>
      </c>
      <c r="M144" s="201">
        <v>59</v>
      </c>
      <c r="N144" s="201" t="s">
        <v>261</v>
      </c>
      <c r="O144" s="245" t="s">
        <v>94</v>
      </c>
      <c r="P144" s="235">
        <v>13.75</v>
      </c>
      <c r="Q144" s="235">
        <v>13</v>
      </c>
      <c r="R144" s="235">
        <v>14</v>
      </c>
      <c r="S144" s="235"/>
      <c r="T144" s="235"/>
      <c r="U144" s="235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53TIENDONA</v>
      </c>
      <c r="B145" s="202">
        <v>53</v>
      </c>
      <c r="C145" s="201" t="s">
        <v>190</v>
      </c>
      <c r="D145" s="243" t="s">
        <v>89</v>
      </c>
      <c r="E145" s="235">
        <v>175</v>
      </c>
      <c r="F145" s="235">
        <v>175</v>
      </c>
      <c r="G145" s="235">
        <v>175</v>
      </c>
      <c r="H145" s="235"/>
      <c r="I145" s="235"/>
      <c r="J145" s="235"/>
      <c r="L145" s="54" t="str">
        <f t="shared" si="9"/>
        <v>59ZACATECOLUCA</v>
      </c>
      <c r="M145" s="202">
        <v>59</v>
      </c>
      <c r="N145" s="201" t="s">
        <v>180</v>
      </c>
      <c r="O145" s="245" t="s">
        <v>94</v>
      </c>
      <c r="P145" s="235">
        <v>10</v>
      </c>
      <c r="Q145" s="235">
        <v>10</v>
      </c>
      <c r="R145" s="235">
        <v>10</v>
      </c>
      <c r="S145" s="235"/>
      <c r="T145" s="235"/>
      <c r="U145" s="235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53SAN MIGUEL</v>
      </c>
      <c r="B146" s="201">
        <v>53</v>
      </c>
      <c r="C146" s="201" t="s">
        <v>174</v>
      </c>
      <c r="D146" s="243" t="s">
        <v>89</v>
      </c>
      <c r="E146" s="235">
        <v>210</v>
      </c>
      <c r="F146" s="235">
        <v>200</v>
      </c>
      <c r="G146" s="235">
        <v>225</v>
      </c>
      <c r="H146" s="235"/>
      <c r="I146" s="235"/>
      <c r="J146" s="235"/>
      <c r="L146" s="54" t="str">
        <f t="shared" si="9"/>
        <v>62MERCADO CENTRAL</v>
      </c>
      <c r="M146" s="201">
        <v>62</v>
      </c>
      <c r="N146" s="201" t="s">
        <v>229</v>
      </c>
      <c r="O146" s="245" t="s">
        <v>96</v>
      </c>
      <c r="P146" s="235">
        <v>28</v>
      </c>
      <c r="Q146" s="235">
        <v>28</v>
      </c>
      <c r="R146" s="235">
        <v>28</v>
      </c>
      <c r="S146" s="235"/>
      <c r="T146" s="235"/>
      <c r="U146" s="235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54TIENDONA</v>
      </c>
      <c r="B147" s="201">
        <v>54</v>
      </c>
      <c r="C147" s="201" t="s">
        <v>190</v>
      </c>
      <c r="D147" s="243" t="s">
        <v>90</v>
      </c>
      <c r="E147" s="235">
        <v>23.272727272727273</v>
      </c>
      <c r="F147" s="235">
        <v>22</v>
      </c>
      <c r="G147" s="235">
        <v>26</v>
      </c>
      <c r="H147" s="235"/>
      <c r="I147" s="235"/>
      <c r="J147" s="235"/>
      <c r="L147" s="54" t="str">
        <f t="shared" si="9"/>
        <v>62TIENDONA</v>
      </c>
      <c r="M147" s="201">
        <v>62</v>
      </c>
      <c r="N147" s="201" t="s">
        <v>190</v>
      </c>
      <c r="O147" s="245" t="s">
        <v>96</v>
      </c>
      <c r="P147" s="235">
        <v>22.4</v>
      </c>
      <c r="Q147" s="235">
        <v>20</v>
      </c>
      <c r="R147" s="235">
        <v>24</v>
      </c>
      <c r="S147" s="235"/>
      <c r="T147" s="235"/>
      <c r="U147" s="235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54SAN VICENTE</v>
      </c>
      <c r="B148" s="201">
        <v>54</v>
      </c>
      <c r="C148" s="201" t="s">
        <v>173</v>
      </c>
      <c r="D148" s="243" t="s">
        <v>90</v>
      </c>
      <c r="E148" s="235">
        <v>24.5</v>
      </c>
      <c r="F148" s="235">
        <v>24</v>
      </c>
      <c r="G148" s="235">
        <v>25</v>
      </c>
      <c r="H148" s="235"/>
      <c r="I148" s="235"/>
      <c r="J148" s="235"/>
      <c r="L148" s="54" t="str">
        <f t="shared" si="9"/>
        <v>62ZACATECOLUCA</v>
      </c>
      <c r="M148" s="201">
        <v>62</v>
      </c>
      <c r="N148" s="201" t="s">
        <v>180</v>
      </c>
      <c r="O148" s="245" t="s">
        <v>96</v>
      </c>
      <c r="P148" s="235">
        <v>25</v>
      </c>
      <c r="Q148" s="235">
        <v>25</v>
      </c>
      <c r="R148" s="235">
        <v>25</v>
      </c>
      <c r="S148" s="235"/>
      <c r="T148" s="235"/>
      <c r="U148" s="235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56MERCADO CENTRAL</v>
      </c>
      <c r="B149" s="202">
        <v>56</v>
      </c>
      <c r="C149" s="201" t="s">
        <v>229</v>
      </c>
      <c r="D149" s="243" t="s">
        <v>91</v>
      </c>
      <c r="E149" s="235">
        <v>26</v>
      </c>
      <c r="F149" s="235">
        <v>26</v>
      </c>
      <c r="G149" s="235">
        <v>26</v>
      </c>
      <c r="H149" s="235"/>
      <c r="I149" s="235"/>
      <c r="J149" s="235"/>
      <c r="L149" s="54" t="str">
        <f t="shared" si="9"/>
        <v>63TIENDONA</v>
      </c>
      <c r="M149" s="202">
        <v>63</v>
      </c>
      <c r="N149" s="201" t="s">
        <v>190</v>
      </c>
      <c r="O149" s="245" t="s">
        <v>97</v>
      </c>
      <c r="P149" s="235">
        <v>19.399999999999999</v>
      </c>
      <c r="Q149" s="235">
        <v>18</v>
      </c>
      <c r="R149" s="235">
        <v>21</v>
      </c>
      <c r="S149" s="235"/>
      <c r="T149" s="235"/>
      <c r="U149" s="235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56TIENDONA</v>
      </c>
      <c r="B150" s="201">
        <v>56</v>
      </c>
      <c r="C150" s="201" t="s">
        <v>190</v>
      </c>
      <c r="D150" s="243" t="s">
        <v>91</v>
      </c>
      <c r="E150" s="235">
        <v>25.272727272727273</v>
      </c>
      <c r="F150" s="235">
        <v>24</v>
      </c>
      <c r="G150" s="235">
        <v>28</v>
      </c>
      <c r="H150" s="235"/>
      <c r="I150" s="235"/>
      <c r="J150" s="235"/>
      <c r="L150" s="54" t="str">
        <f t="shared" si="9"/>
        <v>63AHUACHAPAN</v>
      </c>
      <c r="M150" s="201">
        <v>63</v>
      </c>
      <c r="N150" s="201" t="s">
        <v>260</v>
      </c>
      <c r="O150" s="245" t="s">
        <v>97</v>
      </c>
      <c r="P150" s="235">
        <v>22</v>
      </c>
      <c r="Q150" s="235">
        <v>22</v>
      </c>
      <c r="R150" s="235">
        <v>22</v>
      </c>
      <c r="S150" s="235"/>
      <c r="T150" s="235"/>
      <c r="U150" s="235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56SANTA TECLA</v>
      </c>
      <c r="B151" s="201">
        <v>56</v>
      </c>
      <c r="C151" s="201" t="s">
        <v>183</v>
      </c>
      <c r="D151" s="243" t="s">
        <v>91</v>
      </c>
      <c r="E151" s="235">
        <v>27</v>
      </c>
      <c r="F151" s="235">
        <v>26</v>
      </c>
      <c r="G151" s="235">
        <v>28</v>
      </c>
      <c r="H151" s="235"/>
      <c r="I151" s="235"/>
      <c r="J151" s="235"/>
      <c r="L151" s="54" t="str">
        <f t="shared" si="9"/>
        <v>63LA UNION</v>
      </c>
      <c r="M151" s="201">
        <v>63</v>
      </c>
      <c r="N151" s="201" t="s">
        <v>261</v>
      </c>
      <c r="O151" s="245" t="s">
        <v>97</v>
      </c>
      <c r="P151" s="235">
        <v>24.75</v>
      </c>
      <c r="Q151" s="235">
        <v>24</v>
      </c>
      <c r="R151" s="235">
        <v>26</v>
      </c>
      <c r="S151" s="235"/>
      <c r="T151" s="235"/>
      <c r="U151" s="235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56SAN MIGUEL</v>
      </c>
      <c r="B152" s="202">
        <v>56</v>
      </c>
      <c r="C152" s="201" t="s">
        <v>174</v>
      </c>
      <c r="D152" s="243" t="s">
        <v>91</v>
      </c>
      <c r="E152" s="235">
        <v>27.6</v>
      </c>
      <c r="F152" s="235">
        <v>27</v>
      </c>
      <c r="G152" s="235">
        <v>28</v>
      </c>
      <c r="H152" s="235"/>
      <c r="I152" s="235"/>
      <c r="J152" s="235"/>
      <c r="L152" s="54" t="str">
        <f t="shared" si="9"/>
        <v>63ZACATECOLUCA</v>
      </c>
      <c r="M152" s="202">
        <v>63</v>
      </c>
      <c r="N152" s="201" t="s">
        <v>180</v>
      </c>
      <c r="O152" s="245" t="s">
        <v>97</v>
      </c>
      <c r="P152" s="235">
        <v>22</v>
      </c>
      <c r="Q152" s="235">
        <v>22</v>
      </c>
      <c r="R152" s="235">
        <v>22</v>
      </c>
      <c r="S152" s="235"/>
      <c r="T152" s="235"/>
      <c r="U152" s="235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56SANTA ANA</v>
      </c>
      <c r="B153" s="201">
        <v>56</v>
      </c>
      <c r="C153" s="201" t="s">
        <v>172</v>
      </c>
      <c r="D153" s="243" t="s">
        <v>91</v>
      </c>
      <c r="E153" s="235">
        <v>28.333333333333332</v>
      </c>
      <c r="F153" s="235">
        <v>28</v>
      </c>
      <c r="G153" s="235">
        <v>29</v>
      </c>
      <c r="H153" s="235"/>
      <c r="I153" s="235"/>
      <c r="J153" s="235"/>
      <c r="L153" s="54" t="str">
        <f t="shared" si="9"/>
        <v>64TIENDONA</v>
      </c>
      <c r="M153" s="201">
        <v>64</v>
      </c>
      <c r="N153" s="201" t="s">
        <v>190</v>
      </c>
      <c r="O153" s="245" t="s">
        <v>98</v>
      </c>
      <c r="P153" s="235">
        <v>10.333333333333334</v>
      </c>
      <c r="Q153" s="235">
        <v>10</v>
      </c>
      <c r="R153" s="235">
        <v>11</v>
      </c>
      <c r="S153" s="235"/>
      <c r="T153" s="235"/>
      <c r="U153" s="235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56SAN VICENTE</v>
      </c>
      <c r="B154" s="201">
        <v>56</v>
      </c>
      <c r="C154" s="201" t="s">
        <v>173</v>
      </c>
      <c r="D154" s="243" t="s">
        <v>91</v>
      </c>
      <c r="E154" s="235">
        <v>28.333333333333332</v>
      </c>
      <c r="F154" s="235">
        <v>26</v>
      </c>
      <c r="G154" s="235">
        <v>30</v>
      </c>
      <c r="H154" s="235"/>
      <c r="I154" s="235"/>
      <c r="J154" s="235"/>
      <c r="L154" s="54" t="str">
        <f t="shared" si="9"/>
        <v>64AHUACHAPAN</v>
      </c>
      <c r="M154" s="201">
        <v>64</v>
      </c>
      <c r="N154" s="201" t="s">
        <v>260</v>
      </c>
      <c r="O154" s="245" t="s">
        <v>98</v>
      </c>
      <c r="P154" s="235">
        <v>10</v>
      </c>
      <c r="Q154" s="235">
        <v>10</v>
      </c>
      <c r="R154" s="235">
        <v>10</v>
      </c>
      <c r="S154" s="235"/>
      <c r="T154" s="235"/>
      <c r="U154" s="235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57TIENDONA</v>
      </c>
      <c r="B155" s="201">
        <v>57</v>
      </c>
      <c r="C155" s="201" t="s">
        <v>190</v>
      </c>
      <c r="D155" s="243" t="s">
        <v>92</v>
      </c>
      <c r="E155" s="235">
        <v>50</v>
      </c>
      <c r="F155" s="235">
        <v>50</v>
      </c>
      <c r="G155" s="235">
        <v>50</v>
      </c>
      <c r="H155" s="235"/>
      <c r="I155" s="235"/>
      <c r="J155" s="235"/>
      <c r="L155" s="54" t="str">
        <f t="shared" si="9"/>
        <v>64LA UNION</v>
      </c>
      <c r="M155" s="201">
        <v>64</v>
      </c>
      <c r="N155" s="201" t="s">
        <v>261</v>
      </c>
      <c r="O155" s="245" t="s">
        <v>98</v>
      </c>
      <c r="P155" s="235">
        <v>12</v>
      </c>
      <c r="Q155" s="235">
        <v>12</v>
      </c>
      <c r="R155" s="235">
        <v>12</v>
      </c>
      <c r="S155" s="235"/>
      <c r="T155" s="235"/>
      <c r="U155" s="235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57SAN MIGUEL</v>
      </c>
      <c r="B156" s="201">
        <v>57</v>
      </c>
      <c r="C156" s="201" t="s">
        <v>174</v>
      </c>
      <c r="D156" s="243" t="s">
        <v>92</v>
      </c>
      <c r="E156" s="235">
        <v>37.75</v>
      </c>
      <c r="F156" s="235">
        <v>35</v>
      </c>
      <c r="G156" s="235">
        <v>40</v>
      </c>
      <c r="H156" s="235"/>
      <c r="I156" s="235"/>
      <c r="J156" s="235"/>
      <c r="L156" s="54" t="str">
        <f t="shared" si="9"/>
        <v>65MERCADO CENTRAL</v>
      </c>
      <c r="M156" s="201">
        <v>65</v>
      </c>
      <c r="N156" s="201" t="s">
        <v>229</v>
      </c>
      <c r="O156" s="245" t="s">
        <v>98</v>
      </c>
      <c r="P156" s="235">
        <v>8</v>
      </c>
      <c r="Q156" s="235">
        <v>8</v>
      </c>
      <c r="R156" s="235">
        <v>8</v>
      </c>
      <c r="S156" s="235"/>
      <c r="T156" s="235"/>
      <c r="U156" s="235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57SANTA ANA</v>
      </c>
      <c r="B157" s="202">
        <v>57</v>
      </c>
      <c r="C157" s="201" t="s">
        <v>172</v>
      </c>
      <c r="D157" s="243" t="s">
        <v>92</v>
      </c>
      <c r="E157" s="235">
        <v>38</v>
      </c>
      <c r="F157" s="235">
        <v>38</v>
      </c>
      <c r="G157" s="235">
        <v>38</v>
      </c>
      <c r="H157" s="235"/>
      <c r="I157" s="235"/>
      <c r="J157" s="235"/>
      <c r="L157" s="54" t="str">
        <f t="shared" si="9"/>
        <v>65TIENDONA</v>
      </c>
      <c r="M157" s="202">
        <v>65</v>
      </c>
      <c r="N157" s="201" t="s">
        <v>190</v>
      </c>
      <c r="O157" s="245" t="s">
        <v>98</v>
      </c>
      <c r="P157" s="235">
        <v>8</v>
      </c>
      <c r="Q157" s="235">
        <v>8</v>
      </c>
      <c r="R157" s="235">
        <v>8</v>
      </c>
      <c r="S157" s="235"/>
      <c r="T157" s="235"/>
      <c r="U157" s="235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57SAN VICENTE</v>
      </c>
      <c r="B158" s="201">
        <v>57</v>
      </c>
      <c r="C158" s="201" t="s">
        <v>173</v>
      </c>
      <c r="D158" s="243" t="s">
        <v>92</v>
      </c>
      <c r="E158" s="235">
        <v>43</v>
      </c>
      <c r="F158" s="235">
        <v>43</v>
      </c>
      <c r="G158" s="235">
        <v>43</v>
      </c>
      <c r="H158" s="235"/>
      <c r="I158" s="235"/>
      <c r="J158" s="235"/>
      <c r="L158" s="54" t="str">
        <f t="shared" si="9"/>
        <v>65LA UNION</v>
      </c>
      <c r="M158" s="201">
        <v>65</v>
      </c>
      <c r="N158" s="201" t="s">
        <v>261</v>
      </c>
      <c r="O158" s="245" t="s">
        <v>98</v>
      </c>
      <c r="P158" s="235">
        <v>8.75</v>
      </c>
      <c r="Q158" s="235">
        <v>8</v>
      </c>
      <c r="R158" s="235">
        <v>9</v>
      </c>
      <c r="S158" s="235"/>
      <c r="T158" s="235"/>
      <c r="U158" s="235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58MERCADO CENTRAL</v>
      </c>
      <c r="B159" s="201">
        <v>58</v>
      </c>
      <c r="C159" s="201" t="s">
        <v>229</v>
      </c>
      <c r="D159" s="243" t="s">
        <v>93</v>
      </c>
      <c r="E159" s="235">
        <v>25</v>
      </c>
      <c r="F159" s="235">
        <v>25</v>
      </c>
      <c r="G159" s="235">
        <v>25</v>
      </c>
      <c r="H159" s="235"/>
      <c r="I159" s="235"/>
      <c r="J159" s="235"/>
      <c r="L159" s="54" t="str">
        <f t="shared" si="9"/>
        <v>65ZACATECOLUCA</v>
      </c>
      <c r="M159" s="201">
        <v>65</v>
      </c>
      <c r="N159" s="201" t="s">
        <v>180</v>
      </c>
      <c r="O159" s="245" t="s">
        <v>98</v>
      </c>
      <c r="P159" s="235">
        <v>10</v>
      </c>
      <c r="Q159" s="235">
        <v>10</v>
      </c>
      <c r="R159" s="235">
        <v>10</v>
      </c>
      <c r="S159" s="235"/>
      <c r="T159" s="235"/>
      <c r="U159" s="235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58TIENDONA</v>
      </c>
      <c r="B160" s="201">
        <v>58</v>
      </c>
      <c r="C160" s="201" t="s">
        <v>190</v>
      </c>
      <c r="D160" s="243" t="s">
        <v>93</v>
      </c>
      <c r="E160" s="235">
        <v>25.4</v>
      </c>
      <c r="F160" s="235">
        <v>25</v>
      </c>
      <c r="G160" s="235">
        <v>27</v>
      </c>
      <c r="H160" s="235"/>
      <c r="I160" s="235"/>
      <c r="J160" s="235"/>
      <c r="L160" s="54" t="str">
        <f t="shared" si="9"/>
        <v>68TIENDONA</v>
      </c>
      <c r="M160" s="201">
        <v>68</v>
      </c>
      <c r="N160" s="201" t="s">
        <v>190</v>
      </c>
      <c r="O160" s="245" t="s">
        <v>101</v>
      </c>
      <c r="P160" s="235">
        <v>10.333333333333334</v>
      </c>
      <c r="Q160" s="235">
        <v>10</v>
      </c>
      <c r="R160" s="235">
        <v>11</v>
      </c>
      <c r="S160" s="235"/>
      <c r="T160" s="235"/>
      <c r="U160" s="235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58SANTA TECLA</v>
      </c>
      <c r="B161" s="202">
        <v>58</v>
      </c>
      <c r="C161" s="201" t="s">
        <v>183</v>
      </c>
      <c r="D161" s="243" t="s">
        <v>93</v>
      </c>
      <c r="E161" s="235">
        <v>25.5</v>
      </c>
      <c r="F161" s="235">
        <v>25</v>
      </c>
      <c r="G161" s="235">
        <v>26</v>
      </c>
      <c r="H161" s="235"/>
      <c r="I161" s="235"/>
      <c r="J161" s="235"/>
      <c r="L161" s="54" t="str">
        <f t="shared" si="9"/>
        <v>68LA UNION</v>
      </c>
      <c r="M161" s="202">
        <v>68</v>
      </c>
      <c r="N161" s="201" t="s">
        <v>261</v>
      </c>
      <c r="O161" s="245" t="s">
        <v>101</v>
      </c>
      <c r="P161" s="235">
        <v>13.5</v>
      </c>
      <c r="Q161" s="235">
        <v>13</v>
      </c>
      <c r="R161" s="235">
        <v>14</v>
      </c>
      <c r="S161" s="235"/>
      <c r="T161" s="235"/>
      <c r="U161" s="235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58SAN MIGUEL</v>
      </c>
      <c r="B162" s="202">
        <v>58</v>
      </c>
      <c r="C162" s="201" t="s">
        <v>174</v>
      </c>
      <c r="D162" s="243" t="s">
        <v>93</v>
      </c>
      <c r="E162" s="235">
        <v>26.666666666666668</v>
      </c>
      <c r="F162" s="235">
        <v>26</v>
      </c>
      <c r="G162" s="235">
        <v>28</v>
      </c>
      <c r="H162" s="235"/>
      <c r="I162" s="235"/>
      <c r="J162" s="235"/>
      <c r="L162" s="54" t="str">
        <f t="shared" si="9"/>
        <v>68ZACATECOLUCA</v>
      </c>
      <c r="M162" s="202">
        <v>68</v>
      </c>
      <c r="N162" s="201" t="s">
        <v>180</v>
      </c>
      <c r="O162" s="245" t="s">
        <v>101</v>
      </c>
      <c r="P162" s="235">
        <v>14</v>
      </c>
      <c r="Q162" s="235">
        <v>13</v>
      </c>
      <c r="R162" s="235">
        <v>15</v>
      </c>
      <c r="S162" s="235"/>
      <c r="T162" s="235"/>
      <c r="U162" s="235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58SANTA ANA</v>
      </c>
      <c r="B163" s="202">
        <v>58</v>
      </c>
      <c r="C163" s="201" t="s">
        <v>172</v>
      </c>
      <c r="D163" s="243" t="s">
        <v>93</v>
      </c>
      <c r="E163" s="235">
        <v>27.333333333333332</v>
      </c>
      <c r="F163" s="235">
        <v>27</v>
      </c>
      <c r="G163" s="235">
        <v>28</v>
      </c>
      <c r="H163" s="235"/>
      <c r="I163" s="235"/>
      <c r="J163" s="235"/>
      <c r="L163" s="54" t="str">
        <f t="shared" si="9"/>
        <v>69MERCADO CENTRAL</v>
      </c>
      <c r="M163" s="202">
        <v>69</v>
      </c>
      <c r="N163" s="201" t="s">
        <v>229</v>
      </c>
      <c r="O163" s="245" t="s">
        <v>102</v>
      </c>
      <c r="P163" s="235">
        <v>8</v>
      </c>
      <c r="Q163" s="235">
        <v>8</v>
      </c>
      <c r="R163" s="235">
        <v>8</v>
      </c>
      <c r="S163" s="235"/>
      <c r="T163" s="235"/>
      <c r="U163" s="235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58SAN VICENTE</v>
      </c>
      <c r="B164" s="201">
        <v>58</v>
      </c>
      <c r="C164" s="201" t="s">
        <v>173</v>
      </c>
      <c r="D164" s="243" t="s">
        <v>93</v>
      </c>
      <c r="E164" s="235">
        <v>25</v>
      </c>
      <c r="F164" s="235">
        <v>25</v>
      </c>
      <c r="G164" s="235">
        <v>25</v>
      </c>
      <c r="H164" s="235"/>
      <c r="I164" s="235"/>
      <c r="J164" s="235"/>
      <c r="L164" s="54" t="str">
        <f t="shared" si="9"/>
        <v>69TIENDONA</v>
      </c>
      <c r="M164" s="201">
        <v>69</v>
      </c>
      <c r="N164" s="201" t="s">
        <v>190</v>
      </c>
      <c r="O164" s="245" t="s">
        <v>102</v>
      </c>
      <c r="P164" s="235">
        <v>7.333333333333333</v>
      </c>
      <c r="Q164" s="235">
        <v>7</v>
      </c>
      <c r="R164" s="235">
        <v>8</v>
      </c>
      <c r="S164" s="235"/>
      <c r="T164" s="235"/>
      <c r="U164" s="235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59MERCADO CENTRAL</v>
      </c>
      <c r="B165" s="202">
        <v>59</v>
      </c>
      <c r="C165" s="201" t="s">
        <v>229</v>
      </c>
      <c r="D165" s="243" t="s">
        <v>94</v>
      </c>
      <c r="E165" s="235">
        <v>10</v>
      </c>
      <c r="F165" s="235">
        <v>10</v>
      </c>
      <c r="G165" s="235">
        <v>10</v>
      </c>
      <c r="H165" s="235"/>
      <c r="I165" s="235"/>
      <c r="J165" s="235"/>
      <c r="L165" s="54" t="str">
        <f t="shared" si="9"/>
        <v>69ZACATECOLUCA</v>
      </c>
      <c r="M165" s="202">
        <v>69</v>
      </c>
      <c r="N165" s="201" t="s">
        <v>180</v>
      </c>
      <c r="O165" s="245" t="s">
        <v>102</v>
      </c>
      <c r="P165" s="235">
        <v>6</v>
      </c>
      <c r="Q165" s="235">
        <v>5</v>
      </c>
      <c r="R165" s="235">
        <v>7</v>
      </c>
      <c r="S165" s="235"/>
      <c r="T165" s="235"/>
      <c r="U165" s="235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59TIENDONA</v>
      </c>
      <c r="B166" s="201">
        <v>59</v>
      </c>
      <c r="C166" s="201" t="s">
        <v>190</v>
      </c>
      <c r="D166" s="243" t="s">
        <v>94</v>
      </c>
      <c r="E166" s="235">
        <v>10</v>
      </c>
      <c r="F166" s="235">
        <v>10</v>
      </c>
      <c r="G166" s="235">
        <v>10</v>
      </c>
      <c r="H166" s="235"/>
      <c r="I166" s="235"/>
      <c r="J166" s="235"/>
      <c r="L166" s="54" t="str">
        <f t="shared" si="9"/>
        <v>72MERCADO CENTRAL</v>
      </c>
      <c r="M166" s="201">
        <v>72</v>
      </c>
      <c r="N166" s="201" t="s">
        <v>229</v>
      </c>
      <c r="O166" s="245" t="s">
        <v>103</v>
      </c>
      <c r="P166" s="235">
        <v>5</v>
      </c>
      <c r="Q166" s="235">
        <v>5</v>
      </c>
      <c r="R166" s="235">
        <v>5</v>
      </c>
      <c r="S166" s="235"/>
      <c r="T166" s="235"/>
      <c r="U166" s="235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59SANTA TECLA</v>
      </c>
      <c r="B167" s="201">
        <v>59</v>
      </c>
      <c r="C167" s="201" t="s">
        <v>183</v>
      </c>
      <c r="D167" s="243" t="s">
        <v>94</v>
      </c>
      <c r="E167" s="235">
        <v>13</v>
      </c>
      <c r="F167" s="235">
        <v>12</v>
      </c>
      <c r="G167" s="235">
        <v>14</v>
      </c>
      <c r="H167" s="235"/>
      <c r="I167" s="235"/>
      <c r="J167" s="235"/>
      <c r="L167" s="54" t="str">
        <f t="shared" si="9"/>
        <v>72TIENDONA</v>
      </c>
      <c r="M167" s="201">
        <v>72</v>
      </c>
      <c r="N167" s="201" t="s">
        <v>190</v>
      </c>
      <c r="O167" s="245" t="s">
        <v>103</v>
      </c>
      <c r="P167" s="235">
        <v>6</v>
      </c>
      <c r="Q167" s="235">
        <v>6</v>
      </c>
      <c r="R167" s="235">
        <v>6</v>
      </c>
      <c r="S167" s="235"/>
      <c r="T167" s="235"/>
      <c r="U167" s="235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59SAN MIGUEL</v>
      </c>
      <c r="B168" s="201">
        <v>59</v>
      </c>
      <c r="C168" s="201" t="s">
        <v>174</v>
      </c>
      <c r="D168" s="243" t="s">
        <v>94</v>
      </c>
      <c r="E168" s="235">
        <v>12.6</v>
      </c>
      <c r="F168" s="235">
        <v>12</v>
      </c>
      <c r="G168" s="235">
        <v>14</v>
      </c>
      <c r="H168" s="235"/>
      <c r="I168" s="235"/>
      <c r="J168" s="235"/>
      <c r="L168" s="54" t="str">
        <f t="shared" si="9"/>
        <v>72LA UNION</v>
      </c>
      <c r="M168" s="201">
        <v>72</v>
      </c>
      <c r="N168" s="201" t="s">
        <v>261</v>
      </c>
      <c r="O168" s="245" t="s">
        <v>103</v>
      </c>
      <c r="P168" s="235">
        <v>7.5</v>
      </c>
      <c r="Q168" s="235">
        <v>7</v>
      </c>
      <c r="R168" s="235">
        <v>8</v>
      </c>
      <c r="S168" s="235"/>
      <c r="T168" s="235"/>
      <c r="U168" s="235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59SAN VICENTE</v>
      </c>
      <c r="B169" s="202">
        <v>59</v>
      </c>
      <c r="C169" s="201" t="s">
        <v>173</v>
      </c>
      <c r="D169" s="243" t="s">
        <v>94</v>
      </c>
      <c r="E169" s="235">
        <v>11.5</v>
      </c>
      <c r="F169" s="235">
        <v>11</v>
      </c>
      <c r="G169" s="235">
        <v>12</v>
      </c>
      <c r="H169" s="235"/>
      <c r="I169" s="235"/>
      <c r="J169" s="235"/>
      <c r="L169" s="54" t="str">
        <f t="shared" si="9"/>
        <v>72ZACATECOLUCA</v>
      </c>
      <c r="M169" s="202">
        <v>72</v>
      </c>
      <c r="N169" s="201" t="s">
        <v>180</v>
      </c>
      <c r="O169" s="245" t="s">
        <v>103</v>
      </c>
      <c r="P169" s="235">
        <v>6</v>
      </c>
      <c r="Q169" s="235">
        <v>4</v>
      </c>
      <c r="R169" s="235">
        <v>8</v>
      </c>
      <c r="S169" s="235"/>
      <c r="T169" s="235"/>
      <c r="U169" s="235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62MERCADO CENTRAL</v>
      </c>
      <c r="B170" s="201">
        <v>62</v>
      </c>
      <c r="C170" s="201" t="s">
        <v>229</v>
      </c>
      <c r="D170" s="243" t="s">
        <v>96</v>
      </c>
      <c r="E170" s="235">
        <v>28</v>
      </c>
      <c r="F170" s="235">
        <v>28</v>
      </c>
      <c r="G170" s="235">
        <v>28</v>
      </c>
      <c r="H170" s="235"/>
      <c r="I170" s="235"/>
      <c r="J170" s="235"/>
      <c r="L170" s="54" t="str">
        <f t="shared" si="9"/>
        <v>73TIENDONA</v>
      </c>
      <c r="M170" s="201">
        <v>73</v>
      </c>
      <c r="N170" s="201" t="s">
        <v>190</v>
      </c>
      <c r="O170" s="245" t="s">
        <v>104</v>
      </c>
      <c r="P170" s="235">
        <v>4</v>
      </c>
      <c r="Q170" s="235">
        <v>4</v>
      </c>
      <c r="R170" s="235">
        <v>4</v>
      </c>
      <c r="S170" s="235"/>
      <c r="T170" s="235"/>
      <c r="U170" s="235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62TIENDONA</v>
      </c>
      <c r="B171" s="201">
        <v>62</v>
      </c>
      <c r="C171" s="201" t="s">
        <v>190</v>
      </c>
      <c r="D171" s="243" t="s">
        <v>96</v>
      </c>
      <c r="E171" s="235">
        <v>22.2</v>
      </c>
      <c r="F171" s="235">
        <v>20</v>
      </c>
      <c r="G171" s="235">
        <v>24</v>
      </c>
      <c r="H171" s="235"/>
      <c r="I171" s="235"/>
      <c r="J171" s="235"/>
      <c r="L171" s="54" t="str">
        <f t="shared" si="9"/>
        <v>79MERCADO CENTRAL</v>
      </c>
      <c r="M171" s="201">
        <v>79</v>
      </c>
      <c r="N171" s="201" t="s">
        <v>229</v>
      </c>
      <c r="O171" s="245" t="s">
        <v>110</v>
      </c>
      <c r="P171" s="235">
        <v>12</v>
      </c>
      <c r="Q171" s="235">
        <v>12</v>
      </c>
      <c r="R171" s="235">
        <v>12</v>
      </c>
      <c r="S171" s="235"/>
      <c r="T171" s="235"/>
      <c r="U171" s="235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62SAN MIGUEL</v>
      </c>
      <c r="B172" s="201">
        <v>62</v>
      </c>
      <c r="C172" s="201" t="s">
        <v>174</v>
      </c>
      <c r="D172" s="243" t="s">
        <v>96</v>
      </c>
      <c r="E172" s="235">
        <v>26</v>
      </c>
      <c r="F172" s="235">
        <v>26</v>
      </c>
      <c r="G172" s="235">
        <v>26</v>
      </c>
      <c r="H172" s="235"/>
      <c r="I172" s="235"/>
      <c r="J172" s="235"/>
      <c r="L172" s="54" t="str">
        <f t="shared" si="9"/>
        <v>79TIENDONA</v>
      </c>
      <c r="M172" s="201">
        <v>79</v>
      </c>
      <c r="N172" s="201" t="s">
        <v>190</v>
      </c>
      <c r="O172" s="245" t="s">
        <v>110</v>
      </c>
      <c r="P172" s="235">
        <v>12</v>
      </c>
      <c r="Q172" s="235">
        <v>12</v>
      </c>
      <c r="R172" s="235">
        <v>12</v>
      </c>
      <c r="S172" s="235"/>
      <c r="T172" s="235"/>
      <c r="U172" s="235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63TIENDONA</v>
      </c>
      <c r="B173" s="202">
        <v>63</v>
      </c>
      <c r="C173" s="201" t="s">
        <v>190</v>
      </c>
      <c r="D173" s="243" t="s">
        <v>97</v>
      </c>
      <c r="E173" s="235">
        <v>19.2</v>
      </c>
      <c r="F173" s="235">
        <v>18</v>
      </c>
      <c r="G173" s="235">
        <v>20</v>
      </c>
      <c r="H173" s="235"/>
      <c r="I173" s="235"/>
      <c r="J173" s="235"/>
      <c r="L173" s="54" t="str">
        <f t="shared" si="9"/>
        <v>79LA UNION</v>
      </c>
      <c r="M173" s="202">
        <v>79</v>
      </c>
      <c r="N173" s="201" t="s">
        <v>261</v>
      </c>
      <c r="O173" s="245" t="s">
        <v>110</v>
      </c>
      <c r="P173" s="235">
        <v>9.25</v>
      </c>
      <c r="Q173" s="235">
        <v>9</v>
      </c>
      <c r="R173" s="235">
        <v>10</v>
      </c>
      <c r="S173" s="235"/>
      <c r="T173" s="235"/>
      <c r="U173" s="235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63SAN MIGUEL</v>
      </c>
      <c r="B174" s="201">
        <v>63</v>
      </c>
      <c r="C174" s="201" t="s">
        <v>174</v>
      </c>
      <c r="D174" s="243" t="s">
        <v>97</v>
      </c>
      <c r="E174" s="235">
        <v>23.6</v>
      </c>
      <c r="F174" s="235">
        <v>22</v>
      </c>
      <c r="G174" s="235">
        <v>25</v>
      </c>
      <c r="H174" s="235"/>
      <c r="I174" s="235"/>
      <c r="J174" s="235"/>
      <c r="L174" s="54" t="str">
        <f t="shared" si="9"/>
        <v>79ZACATECOLUCA</v>
      </c>
      <c r="M174" s="201">
        <v>79</v>
      </c>
      <c r="N174" s="201" t="s">
        <v>180</v>
      </c>
      <c r="O174" s="245" t="s">
        <v>110</v>
      </c>
      <c r="P174" s="235">
        <v>11</v>
      </c>
      <c r="Q174" s="235">
        <v>10</v>
      </c>
      <c r="R174" s="235">
        <v>12</v>
      </c>
      <c r="S174" s="235"/>
      <c r="T174" s="235"/>
      <c r="U174" s="235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63SANTA ANA</v>
      </c>
      <c r="B175" s="201">
        <v>63</v>
      </c>
      <c r="C175" s="201" t="s">
        <v>172</v>
      </c>
      <c r="D175" s="243" t="s">
        <v>97</v>
      </c>
      <c r="E175" s="235">
        <v>20</v>
      </c>
      <c r="F175" s="235">
        <v>20</v>
      </c>
      <c r="G175" s="235">
        <v>20</v>
      </c>
      <c r="H175" s="235"/>
      <c r="I175" s="235"/>
      <c r="J175" s="235"/>
      <c r="L175" s="54" t="str">
        <f t="shared" si="9"/>
        <v>80MERCADO CENTRAL</v>
      </c>
      <c r="M175" s="201">
        <v>80</v>
      </c>
      <c r="N175" s="201" t="s">
        <v>229</v>
      </c>
      <c r="O175" s="245" t="s">
        <v>111</v>
      </c>
      <c r="P175" s="235">
        <v>18</v>
      </c>
      <c r="Q175" s="235">
        <v>18</v>
      </c>
      <c r="R175" s="235">
        <v>18</v>
      </c>
      <c r="S175" s="235"/>
      <c r="T175" s="235"/>
      <c r="U175" s="235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63SAN VICENTE</v>
      </c>
      <c r="B176" s="201">
        <v>63</v>
      </c>
      <c r="C176" s="201" t="s">
        <v>173</v>
      </c>
      <c r="D176" s="243" t="s">
        <v>97</v>
      </c>
      <c r="E176" s="235">
        <v>21.333333333333332</v>
      </c>
      <c r="F176" s="235">
        <v>20</v>
      </c>
      <c r="G176" s="235">
        <v>22</v>
      </c>
      <c r="H176" s="235"/>
      <c r="I176" s="235"/>
      <c r="J176" s="235"/>
      <c r="L176" s="54" t="str">
        <f t="shared" si="9"/>
        <v>80TIENDONA</v>
      </c>
      <c r="M176" s="201">
        <v>80</v>
      </c>
      <c r="N176" s="201" t="s">
        <v>190</v>
      </c>
      <c r="O176" s="245" t="s">
        <v>111</v>
      </c>
      <c r="P176" s="235">
        <v>18</v>
      </c>
      <c r="Q176" s="235">
        <v>18</v>
      </c>
      <c r="R176" s="235">
        <v>18</v>
      </c>
      <c r="S176" s="235"/>
      <c r="T176" s="235"/>
      <c r="U176" s="235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64TIENDONA</v>
      </c>
      <c r="B177" s="202">
        <v>64</v>
      </c>
      <c r="C177" s="201" t="s">
        <v>190</v>
      </c>
      <c r="D177" s="243" t="s">
        <v>98</v>
      </c>
      <c r="E177" s="235">
        <v>10.333333333333334</v>
      </c>
      <c r="F177" s="235">
        <v>10</v>
      </c>
      <c r="G177" s="235">
        <v>11</v>
      </c>
      <c r="H177" s="235"/>
      <c r="I177" s="235"/>
      <c r="J177" s="235"/>
      <c r="L177" s="54" t="str">
        <f t="shared" si="9"/>
        <v>80AHUACHAPAN</v>
      </c>
      <c r="M177" s="202">
        <v>80</v>
      </c>
      <c r="N177" s="201" t="s">
        <v>260</v>
      </c>
      <c r="O177" s="245" t="s">
        <v>111</v>
      </c>
      <c r="P177" s="235">
        <v>16</v>
      </c>
      <c r="Q177" s="235">
        <v>16</v>
      </c>
      <c r="R177" s="235">
        <v>16</v>
      </c>
      <c r="S177" s="235"/>
      <c r="T177" s="235"/>
      <c r="U177" s="235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64SAN MIGUEL</v>
      </c>
      <c r="B178" s="201">
        <v>64</v>
      </c>
      <c r="C178" s="201" t="s">
        <v>174</v>
      </c>
      <c r="D178" s="243" t="s">
        <v>98</v>
      </c>
      <c r="E178" s="235">
        <v>10.666666666666666</v>
      </c>
      <c r="F178" s="235">
        <v>10</v>
      </c>
      <c r="G178" s="235">
        <v>12</v>
      </c>
      <c r="H178" s="235"/>
      <c r="I178" s="235"/>
      <c r="J178" s="235"/>
      <c r="L178" s="54" t="str">
        <f t="shared" si="9"/>
        <v>80LA UNION</v>
      </c>
      <c r="M178" s="201">
        <v>80</v>
      </c>
      <c r="N178" s="201" t="s">
        <v>261</v>
      </c>
      <c r="O178" s="245" t="s">
        <v>111</v>
      </c>
      <c r="P178" s="235">
        <v>15.5</v>
      </c>
      <c r="Q178" s="235">
        <v>15</v>
      </c>
      <c r="R178" s="235">
        <v>16</v>
      </c>
      <c r="S178" s="235"/>
      <c r="T178" s="235"/>
      <c r="U178" s="235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64SANTA ANA</v>
      </c>
      <c r="B179" s="202">
        <v>64</v>
      </c>
      <c r="C179" s="201" t="s">
        <v>172</v>
      </c>
      <c r="D179" s="243" t="s">
        <v>98</v>
      </c>
      <c r="E179" s="235">
        <v>10</v>
      </c>
      <c r="F179" s="235">
        <v>10</v>
      </c>
      <c r="G179" s="235">
        <v>10</v>
      </c>
      <c r="H179" s="235"/>
      <c r="I179" s="235"/>
      <c r="J179" s="235"/>
      <c r="L179" s="54" t="str">
        <f t="shared" si="9"/>
        <v>80ZACATECOLUCA</v>
      </c>
      <c r="M179" s="202">
        <v>80</v>
      </c>
      <c r="N179" s="201" t="s">
        <v>180</v>
      </c>
      <c r="O179" s="245" t="s">
        <v>111</v>
      </c>
      <c r="P179" s="235">
        <v>15</v>
      </c>
      <c r="Q179" s="235">
        <v>15</v>
      </c>
      <c r="R179" s="235">
        <v>15</v>
      </c>
      <c r="S179" s="235"/>
      <c r="T179" s="235"/>
      <c r="U179" s="235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64SAN VICENTE</v>
      </c>
      <c r="B180" s="202">
        <v>64</v>
      </c>
      <c r="C180" s="201" t="s">
        <v>173</v>
      </c>
      <c r="D180" s="243" t="s">
        <v>98</v>
      </c>
      <c r="E180" s="235">
        <v>12</v>
      </c>
      <c r="F180" s="235">
        <v>12</v>
      </c>
      <c r="G180" s="235">
        <v>12</v>
      </c>
      <c r="H180" s="235"/>
      <c r="I180" s="235"/>
      <c r="J180" s="235"/>
      <c r="L180" s="54" t="str">
        <f t="shared" si="9"/>
        <v>81TIENDONA</v>
      </c>
      <c r="M180" s="202">
        <v>81</v>
      </c>
      <c r="N180" s="201" t="s">
        <v>190</v>
      </c>
      <c r="O180" s="245" t="s">
        <v>112</v>
      </c>
      <c r="P180" s="235">
        <v>16</v>
      </c>
      <c r="Q180" s="235">
        <v>16</v>
      </c>
      <c r="R180" s="235">
        <v>16</v>
      </c>
      <c r="S180" s="235"/>
      <c r="T180" s="235"/>
      <c r="U180" s="235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65MERCADO CENTRAL</v>
      </c>
      <c r="B181" s="201">
        <v>65</v>
      </c>
      <c r="C181" s="201" t="s">
        <v>229</v>
      </c>
      <c r="D181" s="243" t="s">
        <v>98</v>
      </c>
      <c r="E181" s="235">
        <v>8</v>
      </c>
      <c r="F181" s="235">
        <v>8</v>
      </c>
      <c r="G181" s="235">
        <v>8</v>
      </c>
      <c r="H181" s="235"/>
      <c r="I181" s="235"/>
      <c r="J181" s="235"/>
      <c r="L181" s="54" t="str">
        <f t="shared" si="9"/>
        <v>84TIENDONA</v>
      </c>
      <c r="M181" s="201">
        <v>84</v>
      </c>
      <c r="N181" s="201" t="s">
        <v>190</v>
      </c>
      <c r="O181" s="245" t="s">
        <v>115</v>
      </c>
      <c r="P181" s="235">
        <v>15.666666666666666</v>
      </c>
      <c r="Q181" s="235">
        <v>15</v>
      </c>
      <c r="R181" s="235">
        <v>16</v>
      </c>
      <c r="S181" s="235"/>
      <c r="T181" s="235"/>
      <c r="U181" s="235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65TIENDONA</v>
      </c>
      <c r="B182" s="201">
        <v>65</v>
      </c>
      <c r="C182" s="201" t="s">
        <v>190</v>
      </c>
      <c r="D182" s="243" t="s">
        <v>98</v>
      </c>
      <c r="E182" s="235">
        <v>8</v>
      </c>
      <c r="F182" s="235">
        <v>8</v>
      </c>
      <c r="G182" s="235">
        <v>8</v>
      </c>
      <c r="H182" s="235"/>
      <c r="I182" s="235"/>
      <c r="J182" s="235"/>
      <c r="L182" s="54" t="str">
        <f t="shared" si="9"/>
        <v>84AHUACHAPAN</v>
      </c>
      <c r="M182" s="201">
        <v>84</v>
      </c>
      <c r="N182" s="201" t="s">
        <v>260</v>
      </c>
      <c r="O182" s="245" t="s">
        <v>115</v>
      </c>
      <c r="P182" s="235">
        <v>17</v>
      </c>
      <c r="Q182" s="235">
        <v>17</v>
      </c>
      <c r="R182" s="235">
        <v>17</v>
      </c>
      <c r="S182" s="235"/>
      <c r="T182" s="235"/>
      <c r="U182" s="235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65SAN MIGUEL</v>
      </c>
      <c r="B183" s="202">
        <v>65</v>
      </c>
      <c r="C183" s="201" t="s">
        <v>174</v>
      </c>
      <c r="D183" s="243" t="s">
        <v>98</v>
      </c>
      <c r="E183" s="235">
        <v>8.1666666666666661</v>
      </c>
      <c r="F183" s="235">
        <v>8</v>
      </c>
      <c r="G183" s="235">
        <v>9</v>
      </c>
      <c r="H183" s="235"/>
      <c r="I183" s="235"/>
      <c r="J183" s="235"/>
      <c r="L183" s="54" t="str">
        <f t="shared" si="9"/>
        <v>84LA UNION</v>
      </c>
      <c r="M183" s="202">
        <v>84</v>
      </c>
      <c r="N183" s="201" t="s">
        <v>261</v>
      </c>
      <c r="O183" s="245" t="s">
        <v>115</v>
      </c>
      <c r="P183" s="235">
        <v>19</v>
      </c>
      <c r="Q183" s="235">
        <v>18</v>
      </c>
      <c r="R183" s="235">
        <v>20</v>
      </c>
      <c r="S183" s="235"/>
      <c r="T183" s="235"/>
      <c r="U183" s="235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65SANTA ANA</v>
      </c>
      <c r="B184" s="201">
        <v>65</v>
      </c>
      <c r="C184" s="201" t="s">
        <v>172</v>
      </c>
      <c r="D184" s="243" t="s">
        <v>98</v>
      </c>
      <c r="E184" s="235">
        <v>7</v>
      </c>
      <c r="F184" s="235">
        <v>7</v>
      </c>
      <c r="G184" s="235">
        <v>7</v>
      </c>
      <c r="H184" s="235"/>
      <c r="I184" s="235"/>
      <c r="J184" s="235"/>
      <c r="L184" s="54" t="str">
        <f t="shared" si="9"/>
        <v>84ZACATECOLUCA</v>
      </c>
      <c r="M184" s="201">
        <v>84</v>
      </c>
      <c r="N184" s="201" t="s">
        <v>180</v>
      </c>
      <c r="O184" s="245" t="s">
        <v>115</v>
      </c>
      <c r="P184" s="235">
        <v>17.5</v>
      </c>
      <c r="Q184" s="235">
        <v>15</v>
      </c>
      <c r="R184" s="235">
        <v>20</v>
      </c>
      <c r="S184" s="235"/>
      <c r="T184" s="235"/>
      <c r="U184" s="235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68TIENDONA</v>
      </c>
      <c r="B185" s="201">
        <v>68</v>
      </c>
      <c r="C185" s="201" t="s">
        <v>190</v>
      </c>
      <c r="D185" s="243" t="s">
        <v>101</v>
      </c>
      <c r="E185" s="235">
        <v>10.666666666666666</v>
      </c>
      <c r="F185" s="235">
        <v>10</v>
      </c>
      <c r="G185" s="235">
        <v>11</v>
      </c>
      <c r="H185" s="235"/>
      <c r="I185" s="235"/>
      <c r="J185" s="235"/>
      <c r="L185" s="54" t="str">
        <f t="shared" si="9"/>
        <v>85TIENDONA</v>
      </c>
      <c r="M185" s="201">
        <v>85</v>
      </c>
      <c r="N185" s="201" t="s">
        <v>190</v>
      </c>
      <c r="O185" s="245" t="s">
        <v>116</v>
      </c>
      <c r="P185" s="235">
        <v>13.5</v>
      </c>
      <c r="Q185" s="235">
        <v>13</v>
      </c>
      <c r="R185" s="235">
        <v>14</v>
      </c>
      <c r="S185" s="235"/>
      <c r="T185" s="235"/>
      <c r="U185" s="235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68SAN MIGUEL</v>
      </c>
      <c r="B186" s="201">
        <v>68</v>
      </c>
      <c r="C186" s="201" t="s">
        <v>174</v>
      </c>
      <c r="D186" s="243" t="s">
        <v>101</v>
      </c>
      <c r="E186" s="235">
        <v>12.4</v>
      </c>
      <c r="F186" s="235">
        <v>12</v>
      </c>
      <c r="G186" s="235">
        <v>13</v>
      </c>
      <c r="H186" s="235"/>
      <c r="I186" s="235"/>
      <c r="J186" s="235"/>
      <c r="L186" s="54" t="str">
        <f t="shared" si="9"/>
        <v>85LA UNION</v>
      </c>
      <c r="M186" s="201">
        <v>85</v>
      </c>
      <c r="N186" s="201" t="s">
        <v>261</v>
      </c>
      <c r="O186" s="245" t="s">
        <v>116</v>
      </c>
      <c r="P186" s="235">
        <v>17</v>
      </c>
      <c r="Q186" s="235">
        <v>17</v>
      </c>
      <c r="R186" s="235">
        <v>17</v>
      </c>
      <c r="S186" s="235"/>
      <c r="T186" s="235"/>
      <c r="U186" s="235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68SAN VICENTE</v>
      </c>
      <c r="B187" s="202">
        <v>68</v>
      </c>
      <c r="C187" s="201" t="s">
        <v>173</v>
      </c>
      <c r="D187" s="243" t="s">
        <v>101</v>
      </c>
      <c r="E187" s="235">
        <v>14.333333333333334</v>
      </c>
      <c r="F187" s="235">
        <v>14</v>
      </c>
      <c r="G187" s="235">
        <v>15</v>
      </c>
      <c r="H187" s="235"/>
      <c r="I187" s="235"/>
      <c r="J187" s="235"/>
      <c r="L187" s="54" t="str">
        <f t="shared" si="9"/>
        <v>86MERCADO CENTRAL</v>
      </c>
      <c r="M187" s="202">
        <v>86</v>
      </c>
      <c r="N187" s="201" t="s">
        <v>229</v>
      </c>
      <c r="O187" s="245" t="s">
        <v>117</v>
      </c>
      <c r="P187" s="235">
        <v>200</v>
      </c>
      <c r="Q187" s="235">
        <v>200</v>
      </c>
      <c r="R187" s="235">
        <v>200</v>
      </c>
      <c r="S187" s="235"/>
      <c r="T187" s="235"/>
      <c r="U187" s="235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69MERCADO CENTRAL</v>
      </c>
      <c r="B188" s="201">
        <v>69</v>
      </c>
      <c r="C188" s="201" t="s">
        <v>229</v>
      </c>
      <c r="D188" s="243" t="s">
        <v>102</v>
      </c>
      <c r="E188" s="235">
        <v>8</v>
      </c>
      <c r="F188" s="235">
        <v>8</v>
      </c>
      <c r="G188" s="235">
        <v>8</v>
      </c>
      <c r="H188" s="235"/>
      <c r="I188" s="235"/>
      <c r="J188" s="235"/>
      <c r="L188" s="54" t="str">
        <f t="shared" si="9"/>
        <v>86TIENDONA</v>
      </c>
      <c r="M188" s="201">
        <v>86</v>
      </c>
      <c r="N188" s="201" t="s">
        <v>190</v>
      </c>
      <c r="O188" s="245" t="s">
        <v>117</v>
      </c>
      <c r="P188" s="235">
        <v>200</v>
      </c>
      <c r="Q188" s="235">
        <v>200</v>
      </c>
      <c r="R188" s="235">
        <v>200</v>
      </c>
      <c r="S188" s="235"/>
      <c r="T188" s="235"/>
      <c r="U188" s="235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69TIENDONA</v>
      </c>
      <c r="B189" s="202">
        <v>69</v>
      </c>
      <c r="C189" s="201" t="s">
        <v>190</v>
      </c>
      <c r="D189" s="243" t="s">
        <v>102</v>
      </c>
      <c r="E189" s="235">
        <v>7.333333333333333</v>
      </c>
      <c r="F189" s="235">
        <v>7</v>
      </c>
      <c r="G189" s="235">
        <v>8</v>
      </c>
      <c r="H189" s="235"/>
      <c r="I189" s="235"/>
      <c r="J189" s="235"/>
      <c r="L189" s="54" t="str">
        <f t="shared" si="9"/>
        <v>86LA UNION</v>
      </c>
      <c r="M189" s="202">
        <v>86</v>
      </c>
      <c r="N189" s="201" t="s">
        <v>261</v>
      </c>
      <c r="O189" s="245" t="s">
        <v>117</v>
      </c>
      <c r="P189" s="235">
        <v>200</v>
      </c>
      <c r="Q189" s="235">
        <v>200</v>
      </c>
      <c r="R189" s="235">
        <v>200</v>
      </c>
      <c r="S189" s="235"/>
      <c r="T189" s="235"/>
      <c r="U189" s="235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69SANTA ANA</v>
      </c>
      <c r="B190" s="201">
        <v>69</v>
      </c>
      <c r="C190" s="201" t="s">
        <v>172</v>
      </c>
      <c r="D190" s="243" t="s">
        <v>102</v>
      </c>
      <c r="E190" s="235">
        <v>7</v>
      </c>
      <c r="F190" s="235">
        <v>7</v>
      </c>
      <c r="G190" s="235">
        <v>7</v>
      </c>
      <c r="H190" s="235"/>
      <c r="I190" s="235"/>
      <c r="J190" s="235"/>
      <c r="L190" s="54" t="str">
        <f t="shared" si="9"/>
        <v>86ZACATECOLUCA</v>
      </c>
      <c r="M190" s="201">
        <v>86</v>
      </c>
      <c r="N190" s="201" t="s">
        <v>180</v>
      </c>
      <c r="O190" s="245" t="s">
        <v>117</v>
      </c>
      <c r="P190" s="235">
        <v>213.33333333333334</v>
      </c>
      <c r="Q190" s="235">
        <v>200</v>
      </c>
      <c r="R190" s="235">
        <v>220</v>
      </c>
      <c r="S190" s="235"/>
      <c r="T190" s="235"/>
      <c r="U190" s="235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69SAN VICENTE</v>
      </c>
      <c r="B191" s="201">
        <v>69</v>
      </c>
      <c r="C191" s="201" t="s">
        <v>173</v>
      </c>
      <c r="D191" s="243" t="s">
        <v>102</v>
      </c>
      <c r="E191" s="235">
        <v>6</v>
      </c>
      <c r="F191" s="235">
        <v>6</v>
      </c>
      <c r="G191" s="235">
        <v>6</v>
      </c>
      <c r="H191" s="235"/>
      <c r="I191" s="235"/>
      <c r="J191" s="235"/>
      <c r="L191" s="54" t="str">
        <f t="shared" si="9"/>
        <v>87TIENDONA</v>
      </c>
      <c r="M191" s="201">
        <v>87</v>
      </c>
      <c r="N191" s="201" t="s">
        <v>190</v>
      </c>
      <c r="O191" s="245" t="s">
        <v>118</v>
      </c>
      <c r="P191" s="235">
        <v>150</v>
      </c>
      <c r="Q191" s="235">
        <v>150</v>
      </c>
      <c r="R191" s="235">
        <v>150</v>
      </c>
      <c r="S191" s="235"/>
      <c r="T191" s="235"/>
      <c r="U191" s="235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72TIENDONA</v>
      </c>
      <c r="B192" s="201">
        <v>72</v>
      </c>
      <c r="C192" s="201" t="s">
        <v>190</v>
      </c>
      <c r="D192" s="243" t="s">
        <v>103</v>
      </c>
      <c r="E192" s="235">
        <v>6</v>
      </c>
      <c r="F192" s="235">
        <v>6</v>
      </c>
      <c r="G192" s="235">
        <v>6</v>
      </c>
      <c r="H192" s="235"/>
      <c r="I192" s="235"/>
      <c r="J192" s="235"/>
      <c r="L192" s="54" t="str">
        <f t="shared" si="9"/>
        <v>88TIENDONA</v>
      </c>
      <c r="M192" s="201">
        <v>88</v>
      </c>
      <c r="N192" s="201" t="s">
        <v>190</v>
      </c>
      <c r="O192" s="245" t="s">
        <v>119</v>
      </c>
      <c r="P192" s="235">
        <v>125</v>
      </c>
      <c r="Q192" s="235">
        <v>125</v>
      </c>
      <c r="R192" s="235">
        <v>125</v>
      </c>
      <c r="S192" s="235"/>
      <c r="T192" s="235"/>
      <c r="U192" s="235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72SAN MIGUEL</v>
      </c>
      <c r="B193" s="201">
        <v>72</v>
      </c>
      <c r="C193" s="201" t="s">
        <v>174</v>
      </c>
      <c r="D193" s="243" t="s">
        <v>103</v>
      </c>
      <c r="E193" s="235">
        <v>7.666666666666667</v>
      </c>
      <c r="F193" s="235">
        <v>7</v>
      </c>
      <c r="G193" s="235">
        <v>8</v>
      </c>
      <c r="H193" s="235"/>
      <c r="I193" s="235"/>
      <c r="J193" s="235"/>
      <c r="L193" s="54" t="str">
        <f t="shared" si="9"/>
        <v>88AHUACHAPAN</v>
      </c>
      <c r="M193" s="201">
        <v>88</v>
      </c>
      <c r="N193" s="201" t="s">
        <v>260</v>
      </c>
      <c r="O193" s="245" t="s">
        <v>119</v>
      </c>
      <c r="P193" s="235">
        <v>120</v>
      </c>
      <c r="Q193" s="235">
        <v>120</v>
      </c>
      <c r="R193" s="235">
        <v>120</v>
      </c>
      <c r="S193" s="235"/>
      <c r="T193" s="235"/>
      <c r="U193" s="235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72SANTA ANA</v>
      </c>
      <c r="B194" s="202">
        <v>72</v>
      </c>
      <c r="C194" s="201" t="s">
        <v>172</v>
      </c>
      <c r="D194" s="243" t="s">
        <v>103</v>
      </c>
      <c r="E194" s="235">
        <v>8</v>
      </c>
      <c r="F194" s="235">
        <v>8</v>
      </c>
      <c r="G194" s="235">
        <v>8</v>
      </c>
      <c r="H194" s="235"/>
      <c r="I194" s="235"/>
      <c r="J194" s="235"/>
      <c r="L194" s="54" t="str">
        <f t="shared" si="9"/>
        <v>88LA UNION</v>
      </c>
      <c r="M194" s="202">
        <v>88</v>
      </c>
      <c r="N194" s="201" t="s">
        <v>261</v>
      </c>
      <c r="O194" s="245" t="s">
        <v>119</v>
      </c>
      <c r="P194" s="235">
        <v>150</v>
      </c>
      <c r="Q194" s="235">
        <v>150</v>
      </c>
      <c r="R194" s="235">
        <v>150</v>
      </c>
      <c r="S194" s="235"/>
      <c r="T194" s="235"/>
      <c r="U194" s="235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72SAN VICENTE</v>
      </c>
      <c r="B195" s="202">
        <v>72</v>
      </c>
      <c r="C195" s="201" t="s">
        <v>173</v>
      </c>
      <c r="D195" s="243" t="s">
        <v>103</v>
      </c>
      <c r="E195" s="235">
        <v>7.25</v>
      </c>
      <c r="F195" s="235">
        <v>6</v>
      </c>
      <c r="G195" s="235">
        <v>8</v>
      </c>
      <c r="H195" s="235"/>
      <c r="I195" s="235"/>
      <c r="J195" s="235"/>
      <c r="L195" s="54" t="str">
        <f t="shared" si="9"/>
        <v>89MERCADO CENTRAL</v>
      </c>
      <c r="M195" s="202">
        <v>89</v>
      </c>
      <c r="N195" s="201" t="s">
        <v>229</v>
      </c>
      <c r="O195" s="245" t="s">
        <v>120</v>
      </c>
      <c r="P195" s="235">
        <v>25</v>
      </c>
      <c r="Q195" s="235">
        <v>25</v>
      </c>
      <c r="R195" s="235">
        <v>25</v>
      </c>
      <c r="S195" s="235"/>
      <c r="T195" s="235"/>
      <c r="U195" s="235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73TIENDONA</v>
      </c>
      <c r="B196" s="201">
        <v>73</v>
      </c>
      <c r="C196" s="201" t="s">
        <v>190</v>
      </c>
      <c r="D196" s="243" t="s">
        <v>104</v>
      </c>
      <c r="E196" s="235">
        <v>4</v>
      </c>
      <c r="F196" s="235">
        <v>4</v>
      </c>
      <c r="G196" s="235">
        <v>4</v>
      </c>
      <c r="H196" s="235"/>
      <c r="I196" s="235"/>
      <c r="J196" s="235"/>
      <c r="L196" s="54" t="str">
        <f t="shared" si="9"/>
        <v>89TIENDONA</v>
      </c>
      <c r="M196" s="201">
        <v>89</v>
      </c>
      <c r="N196" s="201" t="s">
        <v>190</v>
      </c>
      <c r="O196" s="245" t="s">
        <v>120</v>
      </c>
      <c r="P196" s="235">
        <v>27.2</v>
      </c>
      <c r="Q196" s="235">
        <v>27</v>
      </c>
      <c r="R196" s="235">
        <v>28</v>
      </c>
      <c r="S196" s="235"/>
      <c r="T196" s="235"/>
      <c r="U196" s="235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73SANTA ANA</v>
      </c>
      <c r="B197" s="202">
        <v>73</v>
      </c>
      <c r="C197" s="201" t="s">
        <v>172</v>
      </c>
      <c r="D197" s="243" t="s">
        <v>104</v>
      </c>
      <c r="E197" s="235">
        <v>8</v>
      </c>
      <c r="F197" s="235">
        <v>8</v>
      </c>
      <c r="G197" s="235">
        <v>8</v>
      </c>
      <c r="H197" s="235"/>
      <c r="I197" s="235"/>
      <c r="J197" s="235"/>
      <c r="L197" s="54" t="str">
        <f t="shared" si="9"/>
        <v>89AHUACHAPAN</v>
      </c>
      <c r="M197" s="202">
        <v>89</v>
      </c>
      <c r="N197" s="201" t="s">
        <v>260</v>
      </c>
      <c r="O197" s="245" t="s">
        <v>120</v>
      </c>
      <c r="P197" s="235">
        <v>32</v>
      </c>
      <c r="Q197" s="235">
        <v>32</v>
      </c>
      <c r="R197" s="235">
        <v>32</v>
      </c>
      <c r="S197" s="235"/>
      <c r="T197" s="235"/>
      <c r="U197" s="235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79MERCADO CENTRAL</v>
      </c>
      <c r="B198" s="201">
        <v>79</v>
      </c>
      <c r="C198" s="201" t="s">
        <v>229</v>
      </c>
      <c r="D198" s="243" t="s">
        <v>110</v>
      </c>
      <c r="E198" s="235">
        <v>12</v>
      </c>
      <c r="F198" s="235">
        <v>12</v>
      </c>
      <c r="G198" s="235">
        <v>12</v>
      </c>
      <c r="H198" s="235"/>
      <c r="I198" s="235"/>
      <c r="J198" s="235"/>
      <c r="L198" s="54" t="str">
        <f t="shared" si="9"/>
        <v>89LA UNION</v>
      </c>
      <c r="M198" s="201">
        <v>89</v>
      </c>
      <c r="N198" s="201" t="s">
        <v>261</v>
      </c>
      <c r="O198" s="245" t="s">
        <v>120</v>
      </c>
      <c r="P198" s="235">
        <v>27.5</v>
      </c>
      <c r="Q198" s="235">
        <v>27</v>
      </c>
      <c r="R198" s="235">
        <v>28</v>
      </c>
      <c r="S198" s="235"/>
      <c r="T198" s="235"/>
      <c r="U198" s="235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79TIENDONA</v>
      </c>
      <c r="B199" s="202">
        <v>79</v>
      </c>
      <c r="C199" s="201" t="s">
        <v>190</v>
      </c>
      <c r="D199" s="243" t="s">
        <v>110</v>
      </c>
      <c r="E199" s="235">
        <v>12</v>
      </c>
      <c r="F199" s="235">
        <v>12</v>
      </c>
      <c r="G199" s="235">
        <v>12</v>
      </c>
      <c r="H199" s="235"/>
      <c r="I199" s="235"/>
      <c r="J199" s="235"/>
      <c r="L199" s="54" t="str">
        <f t="shared" ref="L199:L262" si="11">+M199&amp;N199</f>
        <v>89ZACATECOLUCA</v>
      </c>
      <c r="M199" s="202">
        <v>89</v>
      </c>
      <c r="N199" s="201" t="s">
        <v>180</v>
      </c>
      <c r="O199" s="245" t="s">
        <v>120</v>
      </c>
      <c r="P199" s="235">
        <v>28</v>
      </c>
      <c r="Q199" s="235">
        <v>26</v>
      </c>
      <c r="R199" s="235">
        <v>30</v>
      </c>
      <c r="S199" s="235"/>
      <c r="T199" s="235"/>
      <c r="U199" s="235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79SAN MIGUEL</v>
      </c>
      <c r="B200" s="201">
        <v>79</v>
      </c>
      <c r="C200" s="201" t="s">
        <v>174</v>
      </c>
      <c r="D200" s="243" t="s">
        <v>110</v>
      </c>
      <c r="E200" s="235">
        <v>7.7142857142857144</v>
      </c>
      <c r="F200" s="235">
        <v>7</v>
      </c>
      <c r="G200" s="235">
        <v>8</v>
      </c>
      <c r="H200" s="235"/>
      <c r="I200" s="235"/>
      <c r="J200" s="235"/>
      <c r="L200" s="54" t="str">
        <f t="shared" si="11"/>
        <v>90TIENDONA</v>
      </c>
      <c r="M200" s="201">
        <v>90</v>
      </c>
      <c r="N200" s="201" t="s">
        <v>190</v>
      </c>
      <c r="O200" s="245" t="s">
        <v>121</v>
      </c>
      <c r="P200" s="235">
        <v>16.8</v>
      </c>
      <c r="Q200" s="235">
        <v>16</v>
      </c>
      <c r="R200" s="235">
        <v>17</v>
      </c>
      <c r="S200" s="235"/>
      <c r="T200" s="235"/>
      <c r="U200" s="235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79SANTA ANA</v>
      </c>
      <c r="B201" s="201">
        <v>79</v>
      </c>
      <c r="C201" s="201" t="s">
        <v>172</v>
      </c>
      <c r="D201" s="243" t="s">
        <v>110</v>
      </c>
      <c r="E201" s="235">
        <v>8.5</v>
      </c>
      <c r="F201" s="235">
        <v>8</v>
      </c>
      <c r="G201" s="235">
        <v>9</v>
      </c>
      <c r="H201" s="235"/>
      <c r="I201" s="235"/>
      <c r="J201" s="235"/>
      <c r="L201" s="54" t="str">
        <f t="shared" si="11"/>
        <v>90ZACATECOLUCA</v>
      </c>
      <c r="M201" s="201">
        <v>90</v>
      </c>
      <c r="N201" s="201" t="s">
        <v>180</v>
      </c>
      <c r="O201" s="245" t="s">
        <v>121</v>
      </c>
      <c r="P201" s="235">
        <v>25</v>
      </c>
      <c r="Q201" s="235">
        <v>24</v>
      </c>
      <c r="R201" s="235">
        <v>26</v>
      </c>
      <c r="S201" s="235"/>
      <c r="T201" s="235"/>
      <c r="U201" s="235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79SAN VICENTE</v>
      </c>
      <c r="B202" s="202">
        <v>79</v>
      </c>
      <c r="C202" s="201" t="s">
        <v>173</v>
      </c>
      <c r="D202" s="243" t="s">
        <v>110</v>
      </c>
      <c r="E202" s="235">
        <v>10</v>
      </c>
      <c r="F202" s="235">
        <v>10</v>
      </c>
      <c r="G202" s="235">
        <v>10</v>
      </c>
      <c r="H202" s="235"/>
      <c r="I202" s="235"/>
      <c r="J202" s="235"/>
      <c r="L202" s="54" t="str">
        <f t="shared" si="11"/>
        <v>92TIENDONA</v>
      </c>
      <c r="M202" s="202">
        <v>92</v>
      </c>
      <c r="N202" s="201" t="s">
        <v>190</v>
      </c>
      <c r="O202" s="245" t="s">
        <v>122</v>
      </c>
      <c r="P202" s="235">
        <v>160</v>
      </c>
      <c r="Q202" s="235">
        <v>160</v>
      </c>
      <c r="R202" s="235">
        <v>160</v>
      </c>
      <c r="S202" s="235"/>
      <c r="T202" s="235"/>
      <c r="U202" s="235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80MERCADO CENTRAL</v>
      </c>
      <c r="B203" s="201">
        <v>80</v>
      </c>
      <c r="C203" s="201" t="s">
        <v>229</v>
      </c>
      <c r="D203" s="243" t="s">
        <v>111</v>
      </c>
      <c r="E203" s="235">
        <v>18</v>
      </c>
      <c r="F203" s="235">
        <v>18</v>
      </c>
      <c r="G203" s="235">
        <v>18</v>
      </c>
      <c r="H203" s="235"/>
      <c r="I203" s="235"/>
      <c r="J203" s="235"/>
      <c r="L203" s="54" t="str">
        <f t="shared" si="11"/>
        <v>92LA UNION</v>
      </c>
      <c r="M203" s="201">
        <v>92</v>
      </c>
      <c r="N203" s="201" t="s">
        <v>261</v>
      </c>
      <c r="O203" s="245" t="s">
        <v>122</v>
      </c>
      <c r="P203" s="235">
        <v>181.66666666666666</v>
      </c>
      <c r="Q203" s="235">
        <v>175</v>
      </c>
      <c r="R203" s="235">
        <v>185</v>
      </c>
      <c r="S203" s="235"/>
      <c r="T203" s="235"/>
      <c r="U203" s="235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80TIENDONA</v>
      </c>
      <c r="B204" s="201">
        <v>80</v>
      </c>
      <c r="C204" s="201" t="s">
        <v>190</v>
      </c>
      <c r="D204" s="243" t="s">
        <v>111</v>
      </c>
      <c r="E204" s="235">
        <v>18</v>
      </c>
      <c r="F204" s="235">
        <v>18</v>
      </c>
      <c r="G204" s="235">
        <v>18</v>
      </c>
      <c r="H204" s="235"/>
      <c r="I204" s="235"/>
      <c r="J204" s="235"/>
      <c r="L204" s="54" t="str">
        <f t="shared" si="11"/>
        <v>92ZACATECOLUCA</v>
      </c>
      <c r="M204" s="201">
        <v>92</v>
      </c>
      <c r="N204" s="201" t="s">
        <v>180</v>
      </c>
      <c r="O204" s="245" t="s">
        <v>122</v>
      </c>
      <c r="P204" s="235">
        <v>160</v>
      </c>
      <c r="Q204" s="235">
        <v>160</v>
      </c>
      <c r="R204" s="235">
        <v>160</v>
      </c>
      <c r="S204" s="235"/>
      <c r="T204" s="235"/>
      <c r="U204" s="235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80SAN MIGUEL</v>
      </c>
      <c r="B205" s="201">
        <v>80</v>
      </c>
      <c r="C205" s="201" t="s">
        <v>174</v>
      </c>
      <c r="D205" s="243" t="s">
        <v>111</v>
      </c>
      <c r="E205" s="235">
        <v>13.8</v>
      </c>
      <c r="F205" s="235">
        <v>13</v>
      </c>
      <c r="G205" s="235">
        <v>14</v>
      </c>
      <c r="H205" s="235"/>
      <c r="I205" s="235"/>
      <c r="J205" s="235"/>
      <c r="L205" s="54" t="str">
        <f t="shared" si="11"/>
        <v xml:space="preserve">94GERARDO BARRIOS </v>
      </c>
      <c r="M205" s="201">
        <v>94</v>
      </c>
      <c r="N205" s="201" t="s">
        <v>262</v>
      </c>
      <c r="O205" s="245" t="s">
        <v>265</v>
      </c>
      <c r="P205" s="235">
        <v>100</v>
      </c>
      <c r="Q205" s="235">
        <v>100</v>
      </c>
      <c r="R205" s="235">
        <v>100</v>
      </c>
      <c r="S205" s="235"/>
      <c r="T205" s="235"/>
      <c r="U205" s="235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80SANTA ANA</v>
      </c>
      <c r="B206" s="202">
        <v>80</v>
      </c>
      <c r="C206" s="201" t="s">
        <v>172</v>
      </c>
      <c r="D206" s="243" t="s">
        <v>111</v>
      </c>
      <c r="E206" s="235">
        <v>16</v>
      </c>
      <c r="F206" s="235">
        <v>16</v>
      </c>
      <c r="G206" s="235">
        <v>16</v>
      </c>
      <c r="H206" s="235"/>
      <c r="I206" s="235"/>
      <c r="J206" s="235"/>
      <c r="L206" s="54" t="str">
        <f t="shared" si="11"/>
        <v>94MERCADO CENTRAL</v>
      </c>
      <c r="M206" s="202">
        <v>94</v>
      </c>
      <c r="N206" s="201" t="s">
        <v>229</v>
      </c>
      <c r="O206" s="245" t="s">
        <v>265</v>
      </c>
      <c r="P206" s="235">
        <v>100</v>
      </c>
      <c r="Q206" s="235">
        <v>100</v>
      </c>
      <c r="R206" s="235">
        <v>100</v>
      </c>
      <c r="S206" s="235">
        <v>1.1499999999999999</v>
      </c>
      <c r="T206" s="235">
        <v>1.1499999999999999</v>
      </c>
      <c r="U206" s="235">
        <v>1.1499999999999999</v>
      </c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81TIENDONA</v>
      </c>
      <c r="B207" s="201">
        <v>81</v>
      </c>
      <c r="C207" s="201" t="s">
        <v>190</v>
      </c>
      <c r="D207" s="243" t="s">
        <v>112</v>
      </c>
      <c r="E207" s="235">
        <v>16</v>
      </c>
      <c r="F207" s="235">
        <v>16</v>
      </c>
      <c r="G207" s="235">
        <v>16</v>
      </c>
      <c r="H207" s="235"/>
      <c r="I207" s="235"/>
      <c r="J207" s="235"/>
      <c r="L207" s="54" t="str">
        <f t="shared" si="11"/>
        <v>94AHUACHAPAN</v>
      </c>
      <c r="M207" s="201">
        <v>94</v>
      </c>
      <c r="N207" s="201" t="s">
        <v>260</v>
      </c>
      <c r="O207" s="245" t="s">
        <v>265</v>
      </c>
      <c r="P207" s="235">
        <v>125</v>
      </c>
      <c r="Q207" s="235">
        <v>125</v>
      </c>
      <c r="R207" s="235">
        <v>125</v>
      </c>
      <c r="S207" s="235">
        <v>1.5</v>
      </c>
      <c r="T207" s="235">
        <v>1.5</v>
      </c>
      <c r="U207" s="235">
        <v>1.5</v>
      </c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84TIENDONA</v>
      </c>
      <c r="B208" s="201">
        <v>84</v>
      </c>
      <c r="C208" s="201" t="s">
        <v>190</v>
      </c>
      <c r="D208" s="243" t="s">
        <v>115</v>
      </c>
      <c r="E208" s="235">
        <v>15.833333333333334</v>
      </c>
      <c r="F208" s="235">
        <v>15</v>
      </c>
      <c r="G208" s="235">
        <v>16</v>
      </c>
      <c r="H208" s="235"/>
      <c r="I208" s="235"/>
      <c r="J208" s="235"/>
      <c r="L208" s="54" t="str">
        <f t="shared" si="11"/>
        <v xml:space="preserve">95GERARDO BARRIOS </v>
      </c>
      <c r="M208" s="201">
        <v>95</v>
      </c>
      <c r="N208" s="201" t="s">
        <v>262</v>
      </c>
      <c r="O208" s="245" t="s">
        <v>204</v>
      </c>
      <c r="P208" s="235">
        <v>132.5</v>
      </c>
      <c r="Q208" s="235">
        <v>120</v>
      </c>
      <c r="R208" s="235">
        <v>145</v>
      </c>
      <c r="S208" s="235">
        <v>1.2</v>
      </c>
      <c r="T208" s="235">
        <v>1.2</v>
      </c>
      <c r="U208" s="235">
        <v>1.2</v>
      </c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84SAN MIGUEL</v>
      </c>
      <c r="B209" s="201">
        <v>84</v>
      </c>
      <c r="C209" s="201" t="s">
        <v>174</v>
      </c>
      <c r="D209" s="243" t="s">
        <v>115</v>
      </c>
      <c r="E209" s="235">
        <v>17.666666666666668</v>
      </c>
      <c r="F209" s="235">
        <v>17</v>
      </c>
      <c r="G209" s="235">
        <v>18</v>
      </c>
      <c r="H209" s="235"/>
      <c r="I209" s="235"/>
      <c r="J209" s="235"/>
      <c r="L209" s="54" t="str">
        <f t="shared" si="11"/>
        <v>95MERCADO CENTRAL</v>
      </c>
      <c r="M209" s="201">
        <v>95</v>
      </c>
      <c r="N209" s="201" t="s">
        <v>229</v>
      </c>
      <c r="O209" s="245" t="s">
        <v>204</v>
      </c>
      <c r="P209" s="235">
        <v>117.5</v>
      </c>
      <c r="Q209" s="235">
        <v>115</v>
      </c>
      <c r="R209" s="235">
        <v>120</v>
      </c>
      <c r="S209" s="235">
        <v>1.2250000000000001</v>
      </c>
      <c r="T209" s="235">
        <v>1.2</v>
      </c>
      <c r="U209" s="235">
        <v>1.25</v>
      </c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84SANTA ANA</v>
      </c>
      <c r="B210" s="202">
        <v>84</v>
      </c>
      <c r="C210" s="201" t="s">
        <v>172</v>
      </c>
      <c r="D210" s="243" t="s">
        <v>115</v>
      </c>
      <c r="E210" s="235">
        <v>16.5</v>
      </c>
      <c r="F210" s="235">
        <v>16</v>
      </c>
      <c r="G210" s="235">
        <v>17</v>
      </c>
      <c r="H210" s="235"/>
      <c r="I210" s="235"/>
      <c r="J210" s="235"/>
      <c r="L210" s="54" t="str">
        <f t="shared" si="11"/>
        <v>95AHUACHAPAN</v>
      </c>
      <c r="M210" s="202">
        <v>95</v>
      </c>
      <c r="N210" s="201" t="s">
        <v>260</v>
      </c>
      <c r="O210" s="245" t="s">
        <v>204</v>
      </c>
      <c r="P210" s="235">
        <v>125</v>
      </c>
      <c r="Q210" s="235">
        <v>125</v>
      </c>
      <c r="R210" s="235">
        <v>125</v>
      </c>
      <c r="S210" s="235">
        <v>1.5</v>
      </c>
      <c r="T210" s="235">
        <v>1.5</v>
      </c>
      <c r="U210" s="235">
        <v>1.5</v>
      </c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84SAN VICENTE</v>
      </c>
      <c r="B211" s="201">
        <v>84</v>
      </c>
      <c r="C211" s="201" t="s">
        <v>173</v>
      </c>
      <c r="D211" s="243" t="s">
        <v>115</v>
      </c>
      <c r="E211" s="235">
        <v>20</v>
      </c>
      <c r="F211" s="235">
        <v>20</v>
      </c>
      <c r="G211" s="235">
        <v>20</v>
      </c>
      <c r="H211" s="235"/>
      <c r="I211" s="235"/>
      <c r="J211" s="235"/>
      <c r="L211" s="54" t="str">
        <f t="shared" si="11"/>
        <v>95LA UNION</v>
      </c>
      <c r="M211" s="201">
        <v>95</v>
      </c>
      <c r="N211" s="201" t="s">
        <v>261</v>
      </c>
      <c r="O211" s="245" t="s">
        <v>204</v>
      </c>
      <c r="P211" s="235"/>
      <c r="Q211" s="235"/>
      <c r="R211" s="235"/>
      <c r="S211" s="235">
        <v>1.58</v>
      </c>
      <c r="T211" s="235">
        <v>1.5</v>
      </c>
      <c r="U211" s="235">
        <v>1.65</v>
      </c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85TIENDONA</v>
      </c>
      <c r="B212" s="201">
        <v>85</v>
      </c>
      <c r="C212" s="201" t="s">
        <v>190</v>
      </c>
      <c r="D212" s="243" t="s">
        <v>116</v>
      </c>
      <c r="E212" s="235">
        <v>13.5</v>
      </c>
      <c r="F212" s="235">
        <v>13</v>
      </c>
      <c r="G212" s="235">
        <v>14</v>
      </c>
      <c r="H212" s="235"/>
      <c r="I212" s="235"/>
      <c r="J212" s="235"/>
      <c r="L212" s="54" t="str">
        <f t="shared" si="11"/>
        <v>95ZACATECOLUCA</v>
      </c>
      <c r="M212" s="201">
        <v>95</v>
      </c>
      <c r="N212" s="201" t="s">
        <v>180</v>
      </c>
      <c r="O212" s="245" t="s">
        <v>204</v>
      </c>
      <c r="P212" s="235"/>
      <c r="Q212" s="235"/>
      <c r="R212" s="235"/>
      <c r="S212" s="235">
        <v>1.6</v>
      </c>
      <c r="T212" s="235">
        <v>1.6</v>
      </c>
      <c r="U212" s="235">
        <v>1.6</v>
      </c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86MERCADO CENTRAL</v>
      </c>
      <c r="B213" s="202">
        <v>86</v>
      </c>
      <c r="C213" s="201" t="s">
        <v>229</v>
      </c>
      <c r="D213" s="243" t="s">
        <v>117</v>
      </c>
      <c r="E213" s="235">
        <v>200</v>
      </c>
      <c r="F213" s="235">
        <v>200</v>
      </c>
      <c r="G213" s="235">
        <v>200</v>
      </c>
      <c r="H213" s="235"/>
      <c r="I213" s="235"/>
      <c r="J213" s="235"/>
      <c r="L213" s="54" t="str">
        <f t="shared" si="11"/>
        <v xml:space="preserve">96GERARDO BARRIOS </v>
      </c>
      <c r="M213" s="202">
        <v>96</v>
      </c>
      <c r="N213" s="201" t="s">
        <v>262</v>
      </c>
      <c r="O213" s="245" t="s">
        <v>205</v>
      </c>
      <c r="P213" s="235">
        <v>48</v>
      </c>
      <c r="Q213" s="235">
        <v>48</v>
      </c>
      <c r="R213" s="235">
        <v>48</v>
      </c>
      <c r="S213" s="235">
        <v>0.55000000000000004</v>
      </c>
      <c r="T213" s="235">
        <v>0.55000000000000004</v>
      </c>
      <c r="U213" s="235">
        <v>0.55000000000000004</v>
      </c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86TIENDONA</v>
      </c>
      <c r="B214" s="202">
        <v>86</v>
      </c>
      <c r="C214" s="201" t="s">
        <v>190</v>
      </c>
      <c r="D214" s="243" t="s">
        <v>117</v>
      </c>
      <c r="E214" s="235">
        <v>200</v>
      </c>
      <c r="F214" s="235">
        <v>200</v>
      </c>
      <c r="G214" s="235">
        <v>200</v>
      </c>
      <c r="H214" s="235"/>
      <c r="I214" s="235"/>
      <c r="J214" s="235"/>
      <c r="L214" s="54" t="str">
        <f t="shared" si="11"/>
        <v>96MERCADO CENTRAL</v>
      </c>
      <c r="M214" s="202">
        <v>96</v>
      </c>
      <c r="N214" s="201" t="s">
        <v>229</v>
      </c>
      <c r="O214" s="245" t="s">
        <v>205</v>
      </c>
      <c r="P214" s="235">
        <v>48</v>
      </c>
      <c r="Q214" s="235">
        <v>48</v>
      </c>
      <c r="R214" s="235">
        <v>48</v>
      </c>
      <c r="S214" s="235">
        <v>0.55000000000000004</v>
      </c>
      <c r="T214" s="235">
        <v>0.55000000000000004</v>
      </c>
      <c r="U214" s="235">
        <v>0.55000000000000004</v>
      </c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86SAN MIGUEL</v>
      </c>
      <c r="B215" s="201">
        <v>86</v>
      </c>
      <c r="C215" s="201" t="s">
        <v>174</v>
      </c>
      <c r="D215" s="243" t="s">
        <v>117</v>
      </c>
      <c r="E215" s="235">
        <v>187</v>
      </c>
      <c r="F215" s="235">
        <v>185</v>
      </c>
      <c r="G215" s="235">
        <v>190</v>
      </c>
      <c r="H215" s="235"/>
      <c r="I215" s="235"/>
      <c r="J215" s="235"/>
      <c r="L215" s="54" t="str">
        <f t="shared" si="11"/>
        <v>96AHUACHAPAN</v>
      </c>
      <c r="M215" s="201">
        <v>96</v>
      </c>
      <c r="N215" s="201" t="s">
        <v>260</v>
      </c>
      <c r="O215" s="245" t="s">
        <v>205</v>
      </c>
      <c r="P215" s="235">
        <v>49</v>
      </c>
      <c r="Q215" s="235">
        <v>49</v>
      </c>
      <c r="R215" s="235">
        <v>49</v>
      </c>
      <c r="S215" s="235">
        <v>0.6</v>
      </c>
      <c r="T215" s="235">
        <v>0.6</v>
      </c>
      <c r="U215" s="235">
        <v>0.6</v>
      </c>
      <c r="W215" s="45" t="str">
        <f t="shared" si="5"/>
        <v/>
      </c>
    </row>
    <row r="216" spans="1:29" ht="15.75">
      <c r="A216" s="175" t="str">
        <f t="shared" si="12"/>
        <v>86SANTA ANA</v>
      </c>
      <c r="B216" s="202">
        <v>86</v>
      </c>
      <c r="C216" s="201" t="s">
        <v>172</v>
      </c>
      <c r="D216" s="243" t="s">
        <v>117</v>
      </c>
      <c r="E216" s="235">
        <v>250</v>
      </c>
      <c r="F216" s="235">
        <v>250</v>
      </c>
      <c r="G216" s="235">
        <v>250</v>
      </c>
      <c r="H216" s="235"/>
      <c r="I216" s="235"/>
      <c r="J216" s="235"/>
      <c r="L216" s="54" t="str">
        <f t="shared" si="11"/>
        <v>96LA UNION</v>
      </c>
      <c r="M216" s="202">
        <v>96</v>
      </c>
      <c r="N216" s="201" t="s">
        <v>261</v>
      </c>
      <c r="O216" s="245" t="s">
        <v>205</v>
      </c>
      <c r="P216" s="235">
        <v>49.666666666666664</v>
      </c>
      <c r="Q216" s="235">
        <v>48</v>
      </c>
      <c r="R216" s="235">
        <v>51</v>
      </c>
      <c r="S216" s="235">
        <v>0.56999999999999995</v>
      </c>
      <c r="T216" s="235">
        <v>0.55000000000000004</v>
      </c>
      <c r="U216" s="235">
        <v>0.6</v>
      </c>
      <c r="W216" s="45" t="str">
        <f t="shared" ref="W216:W234" si="13">+X216&amp;Y216</f>
        <v/>
      </c>
    </row>
    <row r="217" spans="1:29" ht="15.75">
      <c r="A217" s="175" t="str">
        <f t="shared" si="12"/>
        <v>86SAN VICENTE</v>
      </c>
      <c r="B217" s="201">
        <v>86</v>
      </c>
      <c r="C217" s="201" t="s">
        <v>173</v>
      </c>
      <c r="D217" s="243" t="s">
        <v>117</v>
      </c>
      <c r="E217" s="235">
        <v>220</v>
      </c>
      <c r="F217" s="235">
        <v>220</v>
      </c>
      <c r="G217" s="235">
        <v>220</v>
      </c>
      <c r="H217" s="235"/>
      <c r="I217" s="235"/>
      <c r="J217" s="235"/>
      <c r="L217" s="54" t="str">
        <f t="shared" si="11"/>
        <v>96ZACATECOLUCA</v>
      </c>
      <c r="M217" s="201">
        <v>96</v>
      </c>
      <c r="N217" s="201" t="s">
        <v>180</v>
      </c>
      <c r="O217" s="245" t="s">
        <v>205</v>
      </c>
      <c r="P217" s="235">
        <v>49</v>
      </c>
      <c r="Q217" s="235">
        <v>49</v>
      </c>
      <c r="R217" s="235">
        <v>49</v>
      </c>
      <c r="S217" s="235">
        <v>0.55833333333333324</v>
      </c>
      <c r="T217" s="235">
        <v>0.55000000000000004</v>
      </c>
      <c r="U217" s="235">
        <v>0.6</v>
      </c>
      <c r="W217" s="45" t="str">
        <f t="shared" si="13"/>
        <v/>
      </c>
    </row>
    <row r="218" spans="1:29" ht="15.75">
      <c r="A218" s="175" t="str">
        <f t="shared" si="12"/>
        <v>87TIENDONA</v>
      </c>
      <c r="B218" s="201">
        <v>87</v>
      </c>
      <c r="C218" s="201" t="s">
        <v>190</v>
      </c>
      <c r="D218" s="243" t="s">
        <v>118</v>
      </c>
      <c r="E218" s="235">
        <v>150</v>
      </c>
      <c r="F218" s="235">
        <v>150</v>
      </c>
      <c r="G218" s="235">
        <v>150</v>
      </c>
      <c r="H218" s="235"/>
      <c r="I218" s="235"/>
      <c r="J218" s="235"/>
      <c r="L218" s="54" t="str">
        <f t="shared" si="11"/>
        <v xml:space="preserve">97GERARDO BARRIOS </v>
      </c>
      <c r="M218" s="201">
        <v>97</v>
      </c>
      <c r="N218" s="201" t="s">
        <v>262</v>
      </c>
      <c r="O218" s="245" t="s">
        <v>206</v>
      </c>
      <c r="P218" s="235">
        <v>104.28571428571429</v>
      </c>
      <c r="Q218" s="235">
        <v>100</v>
      </c>
      <c r="R218" s="235">
        <v>105</v>
      </c>
      <c r="S218" s="235">
        <v>1.1499999999999999</v>
      </c>
      <c r="T218" s="235">
        <v>1.1499999999999999</v>
      </c>
      <c r="U218" s="235">
        <v>1.1499999999999999</v>
      </c>
      <c r="W218" s="45" t="str">
        <f t="shared" si="13"/>
        <v/>
      </c>
    </row>
    <row r="219" spans="1:29" ht="15.75">
      <c r="A219" s="175" t="str">
        <f t="shared" si="12"/>
        <v>88TIENDONA</v>
      </c>
      <c r="B219" s="201">
        <v>88</v>
      </c>
      <c r="C219" s="201" t="s">
        <v>190</v>
      </c>
      <c r="D219" s="243" t="s">
        <v>119</v>
      </c>
      <c r="E219" s="235">
        <v>125</v>
      </c>
      <c r="F219" s="235">
        <v>125</v>
      </c>
      <c r="G219" s="235">
        <v>125</v>
      </c>
      <c r="H219" s="235"/>
      <c r="I219" s="235"/>
      <c r="J219" s="235"/>
      <c r="L219" s="54" t="str">
        <f t="shared" si="11"/>
        <v>97MERCADO CENTRAL</v>
      </c>
      <c r="M219" s="201">
        <v>97</v>
      </c>
      <c r="N219" s="201" t="s">
        <v>229</v>
      </c>
      <c r="O219" s="245" t="s">
        <v>206</v>
      </c>
      <c r="P219" s="235">
        <v>105</v>
      </c>
      <c r="Q219" s="235">
        <v>105</v>
      </c>
      <c r="R219" s="235">
        <v>105</v>
      </c>
      <c r="S219" s="235">
        <v>1.1499999999999999</v>
      </c>
      <c r="T219" s="235">
        <v>1.1499999999999999</v>
      </c>
      <c r="U219" s="235">
        <v>1.1499999999999999</v>
      </c>
      <c r="W219" s="45" t="str">
        <f t="shared" si="13"/>
        <v/>
      </c>
    </row>
    <row r="220" spans="1:29" ht="15.75">
      <c r="A220" s="175" t="str">
        <f t="shared" si="12"/>
        <v>88SAN MIGUEL</v>
      </c>
      <c r="B220" s="202">
        <v>88</v>
      </c>
      <c r="C220" s="201" t="s">
        <v>174</v>
      </c>
      <c r="D220" s="243" t="s">
        <v>119</v>
      </c>
      <c r="E220" s="235">
        <v>106</v>
      </c>
      <c r="F220" s="235">
        <v>100</v>
      </c>
      <c r="G220" s="235">
        <v>110</v>
      </c>
      <c r="H220" s="235"/>
      <c r="I220" s="235"/>
      <c r="J220" s="235"/>
      <c r="L220" s="54" t="str">
        <f t="shared" si="11"/>
        <v>97AHUACHAPAN</v>
      </c>
      <c r="M220" s="202">
        <v>97</v>
      </c>
      <c r="N220" s="201" t="s">
        <v>260</v>
      </c>
      <c r="O220" s="245" t="s">
        <v>206</v>
      </c>
      <c r="P220" s="235">
        <v>110</v>
      </c>
      <c r="Q220" s="235">
        <v>110</v>
      </c>
      <c r="R220" s="235">
        <v>110</v>
      </c>
      <c r="S220" s="235">
        <v>1.3</v>
      </c>
      <c r="T220" s="235">
        <v>1.3</v>
      </c>
      <c r="U220" s="235">
        <v>1.3</v>
      </c>
      <c r="W220" s="45" t="str">
        <f t="shared" si="13"/>
        <v/>
      </c>
    </row>
    <row r="221" spans="1:29" ht="15.75">
      <c r="A221" s="175" t="str">
        <f t="shared" si="12"/>
        <v>88SANTA ANA</v>
      </c>
      <c r="B221" s="201">
        <v>88</v>
      </c>
      <c r="C221" s="201" t="s">
        <v>172</v>
      </c>
      <c r="D221" s="243" t="s">
        <v>119</v>
      </c>
      <c r="E221" s="235">
        <v>120</v>
      </c>
      <c r="F221" s="235">
        <v>120</v>
      </c>
      <c r="G221" s="235">
        <v>120</v>
      </c>
      <c r="H221" s="235"/>
      <c r="I221" s="235"/>
      <c r="J221" s="235"/>
      <c r="L221" s="54" t="str">
        <f t="shared" si="11"/>
        <v>97LA UNION</v>
      </c>
      <c r="M221" s="201">
        <v>97</v>
      </c>
      <c r="N221" s="201" t="s">
        <v>261</v>
      </c>
      <c r="O221" s="245" t="s">
        <v>206</v>
      </c>
      <c r="P221" s="235">
        <v>145</v>
      </c>
      <c r="Q221" s="235">
        <v>145</v>
      </c>
      <c r="R221" s="235">
        <v>145</v>
      </c>
      <c r="S221" s="235">
        <v>1.3800000000000001</v>
      </c>
      <c r="T221" s="235">
        <v>1.25</v>
      </c>
      <c r="U221" s="235">
        <v>1.5</v>
      </c>
      <c r="W221" s="45" t="str">
        <f t="shared" si="13"/>
        <v/>
      </c>
    </row>
    <row r="222" spans="1:29" ht="15.75">
      <c r="A222" s="175" t="str">
        <f t="shared" si="12"/>
        <v>89MERCADO CENTRAL</v>
      </c>
      <c r="B222" s="201">
        <v>89</v>
      </c>
      <c r="C222" s="201" t="s">
        <v>229</v>
      </c>
      <c r="D222" s="243" t="s">
        <v>120</v>
      </c>
      <c r="E222" s="235">
        <v>25</v>
      </c>
      <c r="F222" s="235">
        <v>25</v>
      </c>
      <c r="G222" s="235">
        <v>25</v>
      </c>
      <c r="H222" s="235"/>
      <c r="I222" s="235"/>
      <c r="J222" s="235"/>
      <c r="L222" s="54" t="str">
        <f t="shared" si="11"/>
        <v>97ZACATECOLUCA</v>
      </c>
      <c r="M222" s="201">
        <v>97</v>
      </c>
      <c r="N222" s="201" t="s">
        <v>180</v>
      </c>
      <c r="O222" s="245" t="s">
        <v>206</v>
      </c>
      <c r="P222" s="235"/>
      <c r="Q222" s="235"/>
      <c r="R222" s="235"/>
      <c r="S222" s="235">
        <v>1.2</v>
      </c>
      <c r="T222" s="235">
        <v>1.2</v>
      </c>
      <c r="U222" s="235">
        <v>1.2</v>
      </c>
      <c r="W222" s="45" t="str">
        <f t="shared" si="13"/>
        <v/>
      </c>
    </row>
    <row r="223" spans="1:29" ht="15.75">
      <c r="A223" s="175" t="str">
        <f t="shared" si="12"/>
        <v>89TIENDONA</v>
      </c>
      <c r="B223" s="202">
        <v>89</v>
      </c>
      <c r="C223" s="201" t="s">
        <v>190</v>
      </c>
      <c r="D223" s="243" t="s">
        <v>120</v>
      </c>
      <c r="E223" s="235">
        <v>27</v>
      </c>
      <c r="F223" s="235">
        <v>27</v>
      </c>
      <c r="G223" s="235">
        <v>27</v>
      </c>
      <c r="H223" s="235"/>
      <c r="I223" s="235"/>
      <c r="J223" s="235"/>
      <c r="L223" s="54" t="str">
        <f t="shared" si="11"/>
        <v xml:space="preserve">98GERARDO BARRIOS </v>
      </c>
      <c r="M223" s="202">
        <v>98</v>
      </c>
      <c r="N223" s="201" t="s">
        <v>262</v>
      </c>
      <c r="O223" s="245" t="s">
        <v>266</v>
      </c>
      <c r="P223" s="235">
        <v>203.125</v>
      </c>
      <c r="Q223" s="235">
        <v>200</v>
      </c>
      <c r="R223" s="235">
        <v>205</v>
      </c>
      <c r="S223" s="235">
        <v>1.986</v>
      </c>
      <c r="T223" s="235">
        <v>1.1499999999999999</v>
      </c>
      <c r="U223" s="235">
        <v>2.2000000000000002</v>
      </c>
      <c r="W223" s="45" t="str">
        <f t="shared" si="13"/>
        <v/>
      </c>
    </row>
    <row r="224" spans="1:29" ht="15.75">
      <c r="A224" s="175" t="str">
        <f t="shared" si="12"/>
        <v>89SAN MIGUEL</v>
      </c>
      <c r="B224" s="201">
        <v>89</v>
      </c>
      <c r="C224" s="201" t="s">
        <v>174</v>
      </c>
      <c r="D224" s="243" t="s">
        <v>120</v>
      </c>
      <c r="E224" s="235">
        <v>26</v>
      </c>
      <c r="F224" s="235">
        <v>25</v>
      </c>
      <c r="G224" s="235">
        <v>27</v>
      </c>
      <c r="H224" s="235"/>
      <c r="I224" s="235"/>
      <c r="J224" s="235"/>
      <c r="L224" s="54" t="str">
        <f t="shared" si="11"/>
        <v>98MERCADO CENTRAL</v>
      </c>
      <c r="M224" s="201">
        <v>98</v>
      </c>
      <c r="N224" s="201" t="s">
        <v>229</v>
      </c>
      <c r="O224" s="245" t="s">
        <v>266</v>
      </c>
      <c r="P224" s="235">
        <v>202.5</v>
      </c>
      <c r="Q224" s="235">
        <v>200</v>
      </c>
      <c r="R224" s="235">
        <v>205</v>
      </c>
      <c r="S224" s="235">
        <v>2.1749999999999998</v>
      </c>
      <c r="T224" s="235">
        <v>2.15</v>
      </c>
      <c r="U224" s="235">
        <v>2.2000000000000002</v>
      </c>
      <c r="W224" s="45" t="str">
        <f t="shared" si="13"/>
        <v/>
      </c>
    </row>
    <row r="225" spans="1:23" ht="15.75">
      <c r="A225" s="175" t="str">
        <f t="shared" si="12"/>
        <v>89SANTA ANA</v>
      </c>
      <c r="B225" s="201">
        <v>89</v>
      </c>
      <c r="C225" s="201" t="s">
        <v>172</v>
      </c>
      <c r="D225" s="243" t="s">
        <v>120</v>
      </c>
      <c r="E225" s="235">
        <v>29.666666666666668</v>
      </c>
      <c r="F225" s="235">
        <v>29</v>
      </c>
      <c r="G225" s="235">
        <v>30</v>
      </c>
      <c r="H225" s="235"/>
      <c r="I225" s="235"/>
      <c r="J225" s="235"/>
      <c r="L225" s="54" t="str">
        <f t="shared" si="11"/>
        <v>98AHUACHAPAN</v>
      </c>
      <c r="M225" s="201">
        <v>98</v>
      </c>
      <c r="N225" s="201" t="s">
        <v>260</v>
      </c>
      <c r="O225" s="245" t="s">
        <v>266</v>
      </c>
      <c r="P225" s="235">
        <v>185</v>
      </c>
      <c r="Q225" s="235">
        <v>185</v>
      </c>
      <c r="R225" s="235">
        <v>185</v>
      </c>
      <c r="S225" s="235">
        <v>2.25</v>
      </c>
      <c r="T225" s="235">
        <v>2.25</v>
      </c>
      <c r="U225" s="235">
        <v>2.25</v>
      </c>
      <c r="W225" s="45" t="str">
        <f t="shared" si="13"/>
        <v/>
      </c>
    </row>
    <row r="226" spans="1:23" ht="15.75">
      <c r="A226" s="175" t="str">
        <f t="shared" si="12"/>
        <v>89SAN VICENTE</v>
      </c>
      <c r="B226" s="201">
        <v>89</v>
      </c>
      <c r="C226" s="201" t="s">
        <v>173</v>
      </c>
      <c r="D226" s="243" t="s">
        <v>120</v>
      </c>
      <c r="E226" s="235">
        <v>29.5</v>
      </c>
      <c r="F226" s="235">
        <v>29</v>
      </c>
      <c r="G226" s="235">
        <v>30</v>
      </c>
      <c r="H226" s="235"/>
      <c r="I226" s="235"/>
      <c r="J226" s="235"/>
      <c r="L226" s="54" t="str">
        <f t="shared" si="11"/>
        <v>98LA UNION</v>
      </c>
      <c r="M226" s="201">
        <v>98</v>
      </c>
      <c r="N226" s="201" t="s">
        <v>261</v>
      </c>
      <c r="O226" s="245" t="s">
        <v>266</v>
      </c>
      <c r="P226" s="235">
        <v>197</v>
      </c>
      <c r="Q226" s="235">
        <v>197</v>
      </c>
      <c r="R226" s="235">
        <v>197</v>
      </c>
      <c r="S226" s="235">
        <v>2.2000000000000002</v>
      </c>
      <c r="T226" s="235">
        <v>2.0499999999999998</v>
      </c>
      <c r="U226" s="235">
        <v>2.35</v>
      </c>
      <c r="W226" s="45" t="str">
        <f t="shared" si="13"/>
        <v/>
      </c>
    </row>
    <row r="227" spans="1:23" ht="15.75">
      <c r="A227" s="175" t="str">
        <f t="shared" si="12"/>
        <v>90TIENDONA</v>
      </c>
      <c r="B227" s="202">
        <v>90</v>
      </c>
      <c r="C227" s="201" t="s">
        <v>190</v>
      </c>
      <c r="D227" s="243" t="s">
        <v>121</v>
      </c>
      <c r="E227" s="235">
        <v>17</v>
      </c>
      <c r="F227" s="235">
        <v>17</v>
      </c>
      <c r="G227" s="235">
        <v>17</v>
      </c>
      <c r="H227" s="235"/>
      <c r="I227" s="235"/>
      <c r="J227" s="235"/>
      <c r="L227" s="54" t="str">
        <f t="shared" si="11"/>
        <v>98ZACATECOLUCA</v>
      </c>
      <c r="M227" s="202">
        <v>98</v>
      </c>
      <c r="N227" s="201" t="s">
        <v>180</v>
      </c>
      <c r="O227" s="245" t="s">
        <v>266</v>
      </c>
      <c r="P227" s="235"/>
      <c r="Q227" s="235"/>
      <c r="R227" s="235"/>
      <c r="S227" s="235">
        <v>2.15</v>
      </c>
      <c r="T227" s="235">
        <v>2</v>
      </c>
      <c r="U227" s="235">
        <v>2.2999999999999998</v>
      </c>
      <c r="W227" s="45" t="str">
        <f t="shared" si="13"/>
        <v/>
      </c>
    </row>
    <row r="228" spans="1:23" ht="15.75">
      <c r="A228" s="175" t="str">
        <f t="shared" si="12"/>
        <v>90SAN MIGUEL</v>
      </c>
      <c r="B228" s="201">
        <v>90</v>
      </c>
      <c r="C228" s="201" t="s">
        <v>174</v>
      </c>
      <c r="D228" s="243" t="s">
        <v>121</v>
      </c>
      <c r="E228" s="235">
        <v>20.5</v>
      </c>
      <c r="F228" s="235">
        <v>20</v>
      </c>
      <c r="G228" s="235">
        <v>21</v>
      </c>
      <c r="H228" s="235"/>
      <c r="I228" s="235"/>
      <c r="J228" s="235"/>
      <c r="L228" s="54" t="str">
        <f t="shared" si="11"/>
        <v>99MERCADO CENTRAL</v>
      </c>
      <c r="M228" s="201">
        <v>99</v>
      </c>
      <c r="N228" s="201" t="s">
        <v>229</v>
      </c>
      <c r="O228" s="245" t="s">
        <v>208</v>
      </c>
      <c r="P228" s="235">
        <v>28</v>
      </c>
      <c r="Q228" s="235">
        <v>28</v>
      </c>
      <c r="R228" s="235">
        <v>28</v>
      </c>
      <c r="S228" s="235"/>
      <c r="T228" s="235"/>
      <c r="U228" s="235"/>
      <c r="W228" s="45" t="str">
        <f t="shared" si="13"/>
        <v/>
      </c>
    </row>
    <row r="229" spans="1:23" ht="15.75">
      <c r="A229" s="175" t="str">
        <f t="shared" si="12"/>
        <v>90SAN VICENTE</v>
      </c>
      <c r="B229" s="202">
        <v>90</v>
      </c>
      <c r="C229" s="201" t="s">
        <v>173</v>
      </c>
      <c r="D229" s="243" t="s">
        <v>121</v>
      </c>
      <c r="E229" s="235">
        <v>26</v>
      </c>
      <c r="F229" s="235">
        <v>26</v>
      </c>
      <c r="G229" s="235">
        <v>26</v>
      </c>
      <c r="H229" s="235"/>
      <c r="I229" s="235"/>
      <c r="J229" s="235"/>
      <c r="L229" s="54" t="str">
        <f t="shared" si="11"/>
        <v>99AHUACHAPAN</v>
      </c>
      <c r="M229" s="202">
        <v>99</v>
      </c>
      <c r="N229" s="201" t="s">
        <v>260</v>
      </c>
      <c r="O229" s="245" t="s">
        <v>208</v>
      </c>
      <c r="P229" s="235">
        <v>27</v>
      </c>
      <c r="Q229" s="235">
        <v>27</v>
      </c>
      <c r="R229" s="235">
        <v>27</v>
      </c>
      <c r="S229" s="235"/>
      <c r="T229" s="235"/>
      <c r="U229" s="235"/>
      <c r="W229" s="45" t="str">
        <f t="shared" si="13"/>
        <v/>
      </c>
    </row>
    <row r="230" spans="1:23" ht="15.75">
      <c r="A230" s="175" t="str">
        <f t="shared" si="12"/>
        <v>92TIENDONA</v>
      </c>
      <c r="B230" s="201">
        <v>92</v>
      </c>
      <c r="C230" s="201" t="s">
        <v>190</v>
      </c>
      <c r="D230" s="243" t="s">
        <v>122</v>
      </c>
      <c r="E230" s="235">
        <v>160</v>
      </c>
      <c r="F230" s="235">
        <v>160</v>
      </c>
      <c r="G230" s="235">
        <v>160</v>
      </c>
      <c r="H230" s="235"/>
      <c r="I230" s="235"/>
      <c r="J230" s="235"/>
      <c r="L230" s="54" t="str">
        <f t="shared" si="11"/>
        <v xml:space="preserve">100GERARDO BARRIOS </v>
      </c>
      <c r="M230" s="201">
        <v>100</v>
      </c>
      <c r="N230" s="201" t="s">
        <v>262</v>
      </c>
      <c r="O230" s="245" t="s">
        <v>209</v>
      </c>
      <c r="P230" s="235">
        <v>24</v>
      </c>
      <c r="Q230" s="235">
        <v>24</v>
      </c>
      <c r="R230" s="235">
        <v>24</v>
      </c>
      <c r="S230" s="235"/>
      <c r="T230" s="235"/>
      <c r="U230" s="235"/>
      <c r="W230" s="45" t="str">
        <f t="shared" si="13"/>
        <v/>
      </c>
    </row>
    <row r="231" spans="1:23" ht="15.75">
      <c r="A231" s="175" t="str">
        <f t="shared" si="12"/>
        <v>92SAN MIGUEL</v>
      </c>
      <c r="B231" s="201">
        <v>92</v>
      </c>
      <c r="C231" s="201" t="s">
        <v>174</v>
      </c>
      <c r="D231" s="243" t="s">
        <v>122</v>
      </c>
      <c r="E231" s="235">
        <v>166.66666666666666</v>
      </c>
      <c r="F231" s="235">
        <v>165</v>
      </c>
      <c r="G231" s="235">
        <v>170</v>
      </c>
      <c r="H231" s="235"/>
      <c r="I231" s="235"/>
      <c r="J231" s="235"/>
      <c r="L231" s="54" t="str">
        <f t="shared" si="11"/>
        <v>100MERCADO CENTRAL</v>
      </c>
      <c r="M231" s="201">
        <v>100</v>
      </c>
      <c r="N231" s="201" t="s">
        <v>229</v>
      </c>
      <c r="O231" s="245" t="s">
        <v>209</v>
      </c>
      <c r="P231" s="235">
        <v>24</v>
      </c>
      <c r="Q231" s="235">
        <v>24</v>
      </c>
      <c r="R231" s="235">
        <v>24</v>
      </c>
      <c r="S231" s="235"/>
      <c r="T231" s="235"/>
      <c r="U231" s="235"/>
      <c r="W231" s="45" t="str">
        <f t="shared" si="13"/>
        <v/>
      </c>
    </row>
    <row r="232" spans="1:23" ht="15.75">
      <c r="A232" s="175" t="str">
        <f t="shared" si="12"/>
        <v>92SAN VICENTE</v>
      </c>
      <c r="B232" s="202">
        <v>92</v>
      </c>
      <c r="C232" s="201" t="s">
        <v>173</v>
      </c>
      <c r="D232" s="243" t="s">
        <v>122</v>
      </c>
      <c r="E232" s="235">
        <v>170</v>
      </c>
      <c r="F232" s="235">
        <v>170</v>
      </c>
      <c r="G232" s="235">
        <v>170</v>
      </c>
      <c r="H232" s="235"/>
      <c r="I232" s="235"/>
      <c r="J232" s="235"/>
      <c r="L232" s="54" t="str">
        <f t="shared" si="11"/>
        <v>100LA UNION</v>
      </c>
      <c r="M232" s="202">
        <v>100</v>
      </c>
      <c r="N232" s="201" t="s">
        <v>261</v>
      </c>
      <c r="O232" s="245" t="s">
        <v>209</v>
      </c>
      <c r="P232" s="235">
        <v>25</v>
      </c>
      <c r="Q232" s="235">
        <v>24</v>
      </c>
      <c r="R232" s="235">
        <v>25.5</v>
      </c>
      <c r="S232" s="235">
        <v>0.58750000000000002</v>
      </c>
      <c r="T232" s="235">
        <v>0.55000000000000004</v>
      </c>
      <c r="U232" s="235">
        <v>0.6</v>
      </c>
      <c r="W232" s="45" t="str">
        <f t="shared" si="13"/>
        <v/>
      </c>
    </row>
    <row r="233" spans="1:23" ht="15.75">
      <c r="A233" s="175" t="str">
        <f t="shared" si="12"/>
        <v xml:space="preserve">94GERARDO BARRIOS </v>
      </c>
      <c r="B233" s="201">
        <v>94</v>
      </c>
      <c r="C233" s="201" t="s">
        <v>262</v>
      </c>
      <c r="D233" s="243" t="s">
        <v>265</v>
      </c>
      <c r="E233" s="235">
        <v>100</v>
      </c>
      <c r="F233" s="235">
        <v>100</v>
      </c>
      <c r="G233" s="235">
        <v>100</v>
      </c>
      <c r="H233" s="235"/>
      <c r="I233" s="235"/>
      <c r="J233" s="235"/>
      <c r="L233" s="54" t="str">
        <f t="shared" si="11"/>
        <v>100ZACATECOLUCA</v>
      </c>
      <c r="M233" s="201">
        <v>100</v>
      </c>
      <c r="N233" s="201" t="s">
        <v>180</v>
      </c>
      <c r="O233" s="245" t="s">
        <v>209</v>
      </c>
      <c r="P233" s="235">
        <v>23</v>
      </c>
      <c r="Q233" s="235">
        <v>23</v>
      </c>
      <c r="R233" s="235">
        <v>23</v>
      </c>
      <c r="S233" s="235">
        <v>0.55000000000000004</v>
      </c>
      <c r="T233" s="235">
        <v>0.55000000000000004</v>
      </c>
      <c r="U233" s="235">
        <v>0.55000000000000004</v>
      </c>
      <c r="W233" s="45" t="str">
        <f t="shared" si="13"/>
        <v/>
      </c>
    </row>
    <row r="234" spans="1:23" ht="15.75">
      <c r="A234" s="175" t="str">
        <f t="shared" si="12"/>
        <v>94MERCADO CENTRAL</v>
      </c>
      <c r="B234" s="201">
        <v>94</v>
      </c>
      <c r="C234" s="201" t="s">
        <v>229</v>
      </c>
      <c r="D234" s="243" t="s">
        <v>265</v>
      </c>
      <c r="E234" s="235">
        <v>100</v>
      </c>
      <c r="F234" s="235">
        <v>100</v>
      </c>
      <c r="G234" s="235">
        <v>100</v>
      </c>
      <c r="H234" s="235">
        <v>1.1499999999999999</v>
      </c>
      <c r="I234" s="235">
        <v>1.1499999999999999</v>
      </c>
      <c r="J234" s="235">
        <v>1.1499999999999999</v>
      </c>
      <c r="L234" s="54" t="str">
        <f t="shared" si="11"/>
        <v xml:space="preserve">101GERARDO BARRIOS </v>
      </c>
      <c r="M234" s="201">
        <v>101</v>
      </c>
      <c r="N234" s="201" t="s">
        <v>262</v>
      </c>
      <c r="O234" s="245" t="s">
        <v>210</v>
      </c>
      <c r="P234" s="235">
        <v>23</v>
      </c>
      <c r="Q234" s="235">
        <v>23</v>
      </c>
      <c r="R234" s="235">
        <v>23</v>
      </c>
      <c r="S234" s="235"/>
      <c r="T234" s="235"/>
      <c r="U234" s="235"/>
      <c r="W234" s="45" t="str">
        <f t="shared" si="13"/>
        <v/>
      </c>
    </row>
    <row r="235" spans="1:23" ht="15.75">
      <c r="A235" s="175" t="str">
        <f t="shared" si="12"/>
        <v>94SANTA TECLA</v>
      </c>
      <c r="B235" s="201">
        <v>94</v>
      </c>
      <c r="C235" s="201" t="s">
        <v>183</v>
      </c>
      <c r="D235" s="243" t="s">
        <v>265</v>
      </c>
      <c r="E235" s="235">
        <v>105</v>
      </c>
      <c r="F235" s="235">
        <v>105</v>
      </c>
      <c r="G235" s="235">
        <v>105</v>
      </c>
      <c r="H235" s="235">
        <v>1.2</v>
      </c>
      <c r="I235" s="235">
        <v>1.2</v>
      </c>
      <c r="J235" s="235">
        <v>1.2</v>
      </c>
      <c r="L235" s="54" t="str">
        <f t="shared" si="11"/>
        <v>101MERCADO CENTRAL</v>
      </c>
      <c r="M235" s="201">
        <v>101</v>
      </c>
      <c r="N235" s="201" t="s">
        <v>229</v>
      </c>
      <c r="O235" s="245" t="s">
        <v>210</v>
      </c>
      <c r="P235" s="235">
        <v>23.75</v>
      </c>
      <c r="Q235" s="235">
        <v>23.5</v>
      </c>
      <c r="R235" s="235">
        <v>24</v>
      </c>
      <c r="S235" s="235"/>
      <c r="T235" s="235"/>
      <c r="U235" s="235"/>
      <c r="W235" s="45"/>
    </row>
    <row r="236" spans="1:23" ht="15.75">
      <c r="A236" s="175" t="str">
        <f t="shared" si="12"/>
        <v xml:space="preserve">95GERARDO BARRIOS </v>
      </c>
      <c r="B236" s="201">
        <v>95</v>
      </c>
      <c r="C236" s="201" t="s">
        <v>262</v>
      </c>
      <c r="D236" s="243" t="s">
        <v>204</v>
      </c>
      <c r="E236" s="235">
        <v>118.33333333333333</v>
      </c>
      <c r="F236" s="235">
        <v>115</v>
      </c>
      <c r="G236" s="235">
        <v>120</v>
      </c>
      <c r="H236" s="235">
        <v>1.25</v>
      </c>
      <c r="I236" s="235">
        <v>1.25</v>
      </c>
      <c r="J236" s="235">
        <v>1.25</v>
      </c>
      <c r="L236" s="54" t="str">
        <f t="shared" si="11"/>
        <v>101LA UNION</v>
      </c>
      <c r="M236" s="201">
        <v>101</v>
      </c>
      <c r="N236" s="201" t="s">
        <v>261</v>
      </c>
      <c r="O236" s="245" t="s">
        <v>210</v>
      </c>
      <c r="P236" s="235">
        <v>23.666666666666668</v>
      </c>
      <c r="Q236" s="235">
        <v>22</v>
      </c>
      <c r="R236" s="235">
        <v>25</v>
      </c>
      <c r="S236" s="235">
        <v>0.58750000000000002</v>
      </c>
      <c r="T236" s="235">
        <v>0.55000000000000004</v>
      </c>
      <c r="U236" s="235">
        <v>0.6</v>
      </c>
      <c r="W236" s="45"/>
    </row>
    <row r="237" spans="1:23" ht="15.75">
      <c r="A237" s="175" t="str">
        <f t="shared" si="12"/>
        <v>95MERCADO CENTRAL</v>
      </c>
      <c r="B237" s="202">
        <v>95</v>
      </c>
      <c r="C237" s="201" t="s">
        <v>229</v>
      </c>
      <c r="D237" s="243" t="s">
        <v>204</v>
      </c>
      <c r="E237" s="235">
        <v>117.5</v>
      </c>
      <c r="F237" s="235">
        <v>115</v>
      </c>
      <c r="G237" s="235">
        <v>120</v>
      </c>
      <c r="H237" s="235">
        <v>1.2250000000000001</v>
      </c>
      <c r="I237" s="235">
        <v>1.2</v>
      </c>
      <c r="J237" s="235">
        <v>1.25</v>
      </c>
      <c r="L237" s="54" t="str">
        <f t="shared" si="11"/>
        <v>101ZACATECOLUCA</v>
      </c>
      <c r="M237" s="202">
        <v>101</v>
      </c>
      <c r="N237" s="201" t="s">
        <v>180</v>
      </c>
      <c r="O237" s="245" t="s">
        <v>210</v>
      </c>
      <c r="P237" s="235">
        <v>22</v>
      </c>
      <c r="Q237" s="235">
        <v>22</v>
      </c>
      <c r="R237" s="235">
        <v>22</v>
      </c>
      <c r="S237" s="235">
        <v>0.57499999999999996</v>
      </c>
      <c r="T237" s="235">
        <v>0.55000000000000004</v>
      </c>
      <c r="U237" s="235">
        <v>0.6</v>
      </c>
      <c r="W237" s="45"/>
    </row>
    <row r="238" spans="1:23" ht="15.75">
      <c r="A238" s="175" t="str">
        <f t="shared" si="12"/>
        <v>95SANTA TECLA</v>
      </c>
      <c r="B238" s="201">
        <v>95</v>
      </c>
      <c r="C238" s="201" t="s">
        <v>183</v>
      </c>
      <c r="D238" s="243" t="s">
        <v>204</v>
      </c>
      <c r="E238" s="235">
        <v>125</v>
      </c>
      <c r="F238" s="235">
        <v>125</v>
      </c>
      <c r="G238" s="235">
        <v>125</v>
      </c>
      <c r="H238" s="235">
        <v>1.2749999999999999</v>
      </c>
      <c r="I238" s="235">
        <v>1.25</v>
      </c>
      <c r="J238" s="235">
        <v>1.3</v>
      </c>
      <c r="L238" s="54" t="str">
        <f t="shared" si="11"/>
        <v>102MERCADO CENTRAL</v>
      </c>
      <c r="M238" s="201">
        <v>102</v>
      </c>
      <c r="N238" s="201" t="s">
        <v>229</v>
      </c>
      <c r="O238" s="245" t="s">
        <v>211</v>
      </c>
      <c r="P238" s="235">
        <v>5</v>
      </c>
      <c r="Q238" s="235">
        <v>5</v>
      </c>
      <c r="R238" s="235">
        <v>5</v>
      </c>
      <c r="S238" s="235"/>
      <c r="T238" s="235"/>
      <c r="U238" s="235"/>
      <c r="W238" s="45"/>
    </row>
    <row r="239" spans="1:23" ht="15.75">
      <c r="A239" s="175" t="str">
        <f t="shared" si="12"/>
        <v>95SAN MIGUEL</v>
      </c>
      <c r="B239" s="202">
        <v>95</v>
      </c>
      <c r="C239" s="201" t="s">
        <v>174</v>
      </c>
      <c r="D239" s="243" t="s">
        <v>204</v>
      </c>
      <c r="E239" s="235">
        <v>125</v>
      </c>
      <c r="F239" s="235">
        <v>125</v>
      </c>
      <c r="G239" s="235">
        <v>125</v>
      </c>
      <c r="H239" s="235">
        <v>1.4</v>
      </c>
      <c r="I239" s="235">
        <v>1.3</v>
      </c>
      <c r="J239" s="235">
        <v>1.5</v>
      </c>
      <c r="L239" s="54" t="str">
        <f t="shared" si="11"/>
        <v>102AHUACHAPAN</v>
      </c>
      <c r="M239" s="202">
        <v>102</v>
      </c>
      <c r="N239" s="201" t="s">
        <v>260</v>
      </c>
      <c r="O239" s="245" t="s">
        <v>211</v>
      </c>
      <c r="P239" s="235">
        <v>4.5</v>
      </c>
      <c r="Q239" s="235">
        <v>4.5</v>
      </c>
      <c r="R239" s="235">
        <v>4.5</v>
      </c>
      <c r="S239" s="235"/>
      <c r="T239" s="235"/>
      <c r="U239" s="235"/>
      <c r="W239" s="45"/>
    </row>
    <row r="240" spans="1:23" ht="15.75">
      <c r="A240" s="175" t="str">
        <f t="shared" si="12"/>
        <v>95SANTA ANA</v>
      </c>
      <c r="B240" s="201">
        <v>95</v>
      </c>
      <c r="C240" s="201" t="s">
        <v>172</v>
      </c>
      <c r="D240" s="243" t="s">
        <v>204</v>
      </c>
      <c r="E240" s="235">
        <v>130</v>
      </c>
      <c r="F240" s="235">
        <v>130</v>
      </c>
      <c r="G240" s="235">
        <v>130</v>
      </c>
      <c r="H240" s="235">
        <v>1.6</v>
      </c>
      <c r="I240" s="235">
        <v>1.6</v>
      </c>
      <c r="J240" s="235">
        <v>1.6</v>
      </c>
      <c r="L240" s="54" t="str">
        <f t="shared" si="11"/>
        <v>102LA UNION</v>
      </c>
      <c r="M240" s="201">
        <v>102</v>
      </c>
      <c r="N240" s="201" t="s">
        <v>261</v>
      </c>
      <c r="O240" s="245" t="s">
        <v>211</v>
      </c>
      <c r="P240" s="235">
        <v>5</v>
      </c>
      <c r="Q240" s="235">
        <v>5</v>
      </c>
      <c r="R240" s="235">
        <v>5</v>
      </c>
      <c r="S240" s="235"/>
      <c r="T240" s="235"/>
      <c r="U240" s="235"/>
      <c r="W240" s="45"/>
    </row>
    <row r="241" spans="1:23" ht="15.75">
      <c r="A241" s="175" t="str">
        <f t="shared" si="12"/>
        <v>95SAN VICENTE</v>
      </c>
      <c r="B241" s="202">
        <v>95</v>
      </c>
      <c r="C241" s="201" t="s">
        <v>173</v>
      </c>
      <c r="D241" s="243" t="s">
        <v>204</v>
      </c>
      <c r="E241" s="235"/>
      <c r="F241" s="235"/>
      <c r="G241" s="235"/>
      <c r="H241" s="235">
        <v>1.6500000000000001</v>
      </c>
      <c r="I241" s="235">
        <v>1.6</v>
      </c>
      <c r="J241" s="235">
        <v>1.75</v>
      </c>
      <c r="L241" s="54" t="str">
        <f t="shared" si="11"/>
        <v>102ZACATECOLUCA</v>
      </c>
      <c r="M241" s="202">
        <v>102</v>
      </c>
      <c r="N241" s="201" t="s">
        <v>180</v>
      </c>
      <c r="O241" s="245" t="s">
        <v>211</v>
      </c>
      <c r="P241" s="235">
        <v>5.25</v>
      </c>
      <c r="Q241" s="235">
        <v>5</v>
      </c>
      <c r="R241" s="235">
        <v>5.5</v>
      </c>
      <c r="S241" s="235"/>
      <c r="T241" s="235"/>
      <c r="U241" s="235"/>
      <c r="W241" s="45"/>
    </row>
    <row r="242" spans="1:23" ht="15.75">
      <c r="A242" s="175" t="str">
        <f t="shared" si="12"/>
        <v xml:space="preserve">96GERARDO BARRIOS </v>
      </c>
      <c r="B242" s="202">
        <v>96</v>
      </c>
      <c r="C242" s="201" t="s">
        <v>262</v>
      </c>
      <c r="D242" s="243" t="s">
        <v>205</v>
      </c>
      <c r="E242" s="235">
        <v>48</v>
      </c>
      <c r="F242" s="235">
        <v>48</v>
      </c>
      <c r="G242" s="235">
        <v>48</v>
      </c>
      <c r="H242" s="235">
        <v>0.55000000000000004</v>
      </c>
      <c r="I242" s="235">
        <v>0.55000000000000004</v>
      </c>
      <c r="J242" s="235">
        <v>0.55000000000000004</v>
      </c>
      <c r="L242" s="54" t="str">
        <f t="shared" si="11"/>
        <v>103MERCADO CENTRAL</v>
      </c>
      <c r="M242" s="202">
        <v>103</v>
      </c>
      <c r="N242" s="201" t="s">
        <v>229</v>
      </c>
      <c r="O242" s="245" t="s">
        <v>212</v>
      </c>
      <c r="P242" s="235">
        <v>90</v>
      </c>
      <c r="Q242" s="235">
        <v>90</v>
      </c>
      <c r="R242" s="235">
        <v>90</v>
      </c>
      <c r="S242" s="235">
        <v>1</v>
      </c>
      <c r="T242" s="235">
        <v>1</v>
      </c>
      <c r="U242" s="235">
        <v>1</v>
      </c>
      <c r="W242" s="45"/>
    </row>
    <row r="243" spans="1:23" ht="15.75">
      <c r="A243" s="175" t="str">
        <f t="shared" si="12"/>
        <v>96MERCADO CENTRAL</v>
      </c>
      <c r="B243" s="201">
        <v>96</v>
      </c>
      <c r="C243" s="201" t="s">
        <v>229</v>
      </c>
      <c r="D243" s="243" t="s">
        <v>205</v>
      </c>
      <c r="E243" s="235">
        <v>48</v>
      </c>
      <c r="F243" s="235">
        <v>48</v>
      </c>
      <c r="G243" s="235">
        <v>48</v>
      </c>
      <c r="H243" s="235">
        <v>0.55000000000000004</v>
      </c>
      <c r="I243" s="235">
        <v>0.55000000000000004</v>
      </c>
      <c r="J243" s="235">
        <v>0.55000000000000004</v>
      </c>
      <c r="L243" s="54" t="str">
        <f t="shared" si="11"/>
        <v>103AHUACHAPAN</v>
      </c>
      <c r="M243" s="201">
        <v>103</v>
      </c>
      <c r="N243" s="201" t="s">
        <v>260</v>
      </c>
      <c r="O243" s="245" t="s">
        <v>212</v>
      </c>
      <c r="P243" s="235"/>
      <c r="Q243" s="235"/>
      <c r="R243" s="235"/>
      <c r="S243" s="235">
        <v>1</v>
      </c>
      <c r="T243" s="235">
        <v>1</v>
      </c>
      <c r="U243" s="235">
        <v>1</v>
      </c>
      <c r="W243" s="45"/>
    </row>
    <row r="244" spans="1:23" ht="15.75">
      <c r="A244" s="175" t="str">
        <f t="shared" si="12"/>
        <v>96SANTA TECLA</v>
      </c>
      <c r="B244" s="202">
        <v>96</v>
      </c>
      <c r="C244" s="201" t="s">
        <v>183</v>
      </c>
      <c r="D244" s="243" t="s">
        <v>205</v>
      </c>
      <c r="E244" s="235">
        <v>49.833333333333336</v>
      </c>
      <c r="F244" s="235">
        <v>49</v>
      </c>
      <c r="G244" s="235">
        <v>50.5</v>
      </c>
      <c r="H244" s="235">
        <v>0.6</v>
      </c>
      <c r="I244" s="235">
        <v>0.6</v>
      </c>
      <c r="J244" s="235">
        <v>0.6</v>
      </c>
      <c r="L244" s="54" t="str">
        <f t="shared" si="11"/>
        <v>103ZACATECOLUCA</v>
      </c>
      <c r="M244" s="202">
        <v>103</v>
      </c>
      <c r="N244" s="201" t="s">
        <v>180</v>
      </c>
      <c r="O244" s="245" t="s">
        <v>212</v>
      </c>
      <c r="P244" s="235">
        <v>90</v>
      </c>
      <c r="Q244" s="235">
        <v>90</v>
      </c>
      <c r="R244" s="235">
        <v>90</v>
      </c>
      <c r="S244" s="235">
        <v>1.22</v>
      </c>
      <c r="T244" s="235">
        <v>1.1000000000000001</v>
      </c>
      <c r="U244" s="235">
        <v>1.25</v>
      </c>
      <c r="W244" s="45"/>
    </row>
    <row r="245" spans="1:23" ht="15.75">
      <c r="A245" s="175" t="str">
        <f t="shared" si="12"/>
        <v>96SAN MIGUEL</v>
      </c>
      <c r="B245" s="201">
        <v>96</v>
      </c>
      <c r="C245" s="201" t="s">
        <v>174</v>
      </c>
      <c r="D245" s="243" t="s">
        <v>205</v>
      </c>
      <c r="E245" s="235">
        <v>47.875</v>
      </c>
      <c r="F245" s="235">
        <v>47.75</v>
      </c>
      <c r="G245" s="235">
        <v>48</v>
      </c>
      <c r="H245" s="235">
        <v>0.55000000000000004</v>
      </c>
      <c r="I245" s="235">
        <v>0.55000000000000004</v>
      </c>
      <c r="J245" s="235">
        <v>0.55000000000000004</v>
      </c>
      <c r="L245" s="54" t="str">
        <f t="shared" si="11"/>
        <v xml:space="preserve">105GERARDO BARRIOS </v>
      </c>
      <c r="M245" s="201">
        <v>105</v>
      </c>
      <c r="N245" s="201" t="s">
        <v>262</v>
      </c>
      <c r="O245" s="245" t="s">
        <v>267</v>
      </c>
      <c r="P245" s="235">
        <v>14</v>
      </c>
      <c r="Q245" s="235">
        <v>14</v>
      </c>
      <c r="R245" s="235">
        <v>14</v>
      </c>
      <c r="S245" s="235">
        <v>0.2</v>
      </c>
      <c r="T245" s="235">
        <v>0.2</v>
      </c>
      <c r="U245" s="235">
        <v>0.2</v>
      </c>
      <c r="W245" s="45"/>
    </row>
    <row r="246" spans="1:23" ht="15.75">
      <c r="A246" s="175" t="str">
        <f t="shared" si="12"/>
        <v>96SANTA ANA</v>
      </c>
      <c r="B246" s="201">
        <v>96</v>
      </c>
      <c r="C246" s="201" t="s">
        <v>172</v>
      </c>
      <c r="D246" s="243" t="s">
        <v>205</v>
      </c>
      <c r="E246" s="235">
        <v>49</v>
      </c>
      <c r="F246" s="235">
        <v>49</v>
      </c>
      <c r="G246" s="235">
        <v>49</v>
      </c>
      <c r="H246" s="235">
        <v>0.6</v>
      </c>
      <c r="I246" s="235">
        <v>0.6</v>
      </c>
      <c r="J246" s="235">
        <v>0.6</v>
      </c>
      <c r="L246" s="54" t="str">
        <f t="shared" si="11"/>
        <v>105MERCADO CENTRAL</v>
      </c>
      <c r="M246" s="201">
        <v>105</v>
      </c>
      <c r="N246" s="201" t="s">
        <v>229</v>
      </c>
      <c r="O246" s="245" t="s">
        <v>267</v>
      </c>
      <c r="P246" s="235">
        <v>14</v>
      </c>
      <c r="Q246" s="235">
        <v>14</v>
      </c>
      <c r="R246" s="235">
        <v>14</v>
      </c>
      <c r="S246" s="235">
        <v>0.2</v>
      </c>
      <c r="T246" s="235">
        <v>0.2</v>
      </c>
      <c r="U246" s="235">
        <v>0.2</v>
      </c>
      <c r="W246" s="45"/>
    </row>
    <row r="247" spans="1:23" ht="15.75">
      <c r="A247" s="175" t="str">
        <f t="shared" si="12"/>
        <v>96SAN VICENTE</v>
      </c>
      <c r="B247" s="201">
        <v>96</v>
      </c>
      <c r="C247" s="201" t="s">
        <v>173</v>
      </c>
      <c r="D247" s="243" t="s">
        <v>205</v>
      </c>
      <c r="E247" s="235">
        <v>49.25</v>
      </c>
      <c r="F247" s="235">
        <v>49</v>
      </c>
      <c r="G247" s="235">
        <v>49.5</v>
      </c>
      <c r="H247" s="235">
        <v>0.58750000000000002</v>
      </c>
      <c r="I247" s="235">
        <v>0.55000000000000004</v>
      </c>
      <c r="J247" s="235">
        <v>0.6</v>
      </c>
      <c r="L247" s="54" t="str">
        <f t="shared" si="11"/>
        <v>105AHUACHAPAN</v>
      </c>
      <c r="M247" s="201">
        <v>105</v>
      </c>
      <c r="N247" s="201" t="s">
        <v>260</v>
      </c>
      <c r="O247" s="245" t="s">
        <v>267</v>
      </c>
      <c r="P247" s="235">
        <v>11.6</v>
      </c>
      <c r="Q247" s="235">
        <v>10</v>
      </c>
      <c r="R247" s="235">
        <v>12</v>
      </c>
      <c r="S247" s="235">
        <v>0.15</v>
      </c>
      <c r="T247" s="235">
        <v>0.15</v>
      </c>
      <c r="U247" s="235">
        <v>0.15</v>
      </c>
      <c r="W247" s="45"/>
    </row>
    <row r="248" spans="1:23" ht="15.75">
      <c r="A248" s="175" t="str">
        <f t="shared" si="12"/>
        <v xml:space="preserve">97GERARDO BARRIOS </v>
      </c>
      <c r="B248" s="201">
        <v>97</v>
      </c>
      <c r="C248" s="201" t="s">
        <v>262</v>
      </c>
      <c r="D248" s="243" t="s">
        <v>206</v>
      </c>
      <c r="E248" s="235">
        <v>104.16666666666667</v>
      </c>
      <c r="F248" s="235">
        <v>100</v>
      </c>
      <c r="G248" s="235">
        <v>105</v>
      </c>
      <c r="H248" s="235">
        <v>1.1499999999999999</v>
      </c>
      <c r="I248" s="235">
        <v>1.1499999999999999</v>
      </c>
      <c r="J248" s="235">
        <v>1.1499999999999999</v>
      </c>
      <c r="L248" s="54" t="str">
        <f t="shared" si="11"/>
        <v>105LA UNION</v>
      </c>
      <c r="M248" s="201">
        <v>105</v>
      </c>
      <c r="N248" s="201" t="s">
        <v>261</v>
      </c>
      <c r="O248" s="245" t="s">
        <v>267</v>
      </c>
      <c r="P248" s="235">
        <v>12.125</v>
      </c>
      <c r="Q248" s="235">
        <v>11.5</v>
      </c>
      <c r="R248" s="235">
        <v>13</v>
      </c>
      <c r="S248" s="235">
        <v>0.15</v>
      </c>
      <c r="T248" s="235">
        <v>0.15</v>
      </c>
      <c r="U248" s="235">
        <v>0.15</v>
      </c>
      <c r="W248" s="45"/>
    </row>
    <row r="249" spans="1:23" ht="15.75">
      <c r="A249" s="175" t="str">
        <f t="shared" si="12"/>
        <v>97MERCADO CENTRAL</v>
      </c>
      <c r="B249" s="202">
        <v>97</v>
      </c>
      <c r="C249" s="201" t="s">
        <v>229</v>
      </c>
      <c r="D249" s="243" t="s">
        <v>206</v>
      </c>
      <c r="E249" s="235">
        <v>102.5</v>
      </c>
      <c r="F249" s="235">
        <v>100</v>
      </c>
      <c r="G249" s="235">
        <v>105</v>
      </c>
      <c r="H249" s="235">
        <v>1.1499999999999999</v>
      </c>
      <c r="I249" s="235">
        <v>1.1499999999999999</v>
      </c>
      <c r="J249" s="235">
        <v>1.1499999999999999</v>
      </c>
      <c r="L249" s="54" t="str">
        <f t="shared" si="11"/>
        <v>105ZACATECOLUCA</v>
      </c>
      <c r="M249" s="202">
        <v>105</v>
      </c>
      <c r="N249" s="201" t="s">
        <v>180</v>
      </c>
      <c r="O249" s="245" t="s">
        <v>267</v>
      </c>
      <c r="P249" s="235">
        <v>12</v>
      </c>
      <c r="Q249" s="235">
        <v>12</v>
      </c>
      <c r="R249" s="235">
        <v>12</v>
      </c>
      <c r="S249" s="235">
        <v>0.2</v>
      </c>
      <c r="T249" s="235">
        <v>0.2</v>
      </c>
      <c r="U249" s="235">
        <v>0.2</v>
      </c>
      <c r="W249" s="45"/>
    </row>
    <row r="250" spans="1:23" ht="15.75">
      <c r="A250" s="175" t="str">
        <f t="shared" si="12"/>
        <v>97SANTA TECLA</v>
      </c>
      <c r="B250" s="201">
        <v>97</v>
      </c>
      <c r="C250" s="201" t="s">
        <v>183</v>
      </c>
      <c r="D250" s="243" t="s">
        <v>206</v>
      </c>
      <c r="E250" s="235">
        <v>110</v>
      </c>
      <c r="F250" s="235">
        <v>110</v>
      </c>
      <c r="G250" s="235">
        <v>110</v>
      </c>
      <c r="H250" s="235">
        <v>1.2</v>
      </c>
      <c r="I250" s="235">
        <v>1.2</v>
      </c>
      <c r="J250" s="235">
        <v>1.2</v>
      </c>
      <c r="L250" s="54" t="str">
        <f t="shared" si="11"/>
        <v xml:space="preserve">106GERARDO BARRIOS </v>
      </c>
      <c r="M250" s="201">
        <v>106</v>
      </c>
      <c r="N250" s="201" t="s">
        <v>262</v>
      </c>
      <c r="O250" s="245" t="s">
        <v>268</v>
      </c>
      <c r="P250" s="235">
        <v>50</v>
      </c>
      <c r="Q250" s="235">
        <v>50</v>
      </c>
      <c r="R250" s="235">
        <v>50</v>
      </c>
      <c r="S250" s="235"/>
      <c r="T250" s="235"/>
      <c r="U250" s="235"/>
      <c r="W250" s="45"/>
    </row>
    <row r="251" spans="1:23" ht="15.75">
      <c r="A251" s="175" t="str">
        <f t="shared" si="12"/>
        <v>97SAN MIGUEL</v>
      </c>
      <c r="B251" s="201">
        <v>97</v>
      </c>
      <c r="C251" s="201" t="s">
        <v>174</v>
      </c>
      <c r="D251" s="243" t="s">
        <v>206</v>
      </c>
      <c r="E251" s="235"/>
      <c r="F251" s="235"/>
      <c r="G251" s="235"/>
      <c r="H251" s="235">
        <v>1.35</v>
      </c>
      <c r="I251" s="235">
        <v>1.35</v>
      </c>
      <c r="J251" s="235">
        <v>1.35</v>
      </c>
      <c r="L251" s="54" t="str">
        <f t="shared" si="11"/>
        <v>106MERCADO CENTRAL</v>
      </c>
      <c r="M251" s="201">
        <v>106</v>
      </c>
      <c r="N251" s="201" t="s">
        <v>229</v>
      </c>
      <c r="O251" s="245" t="s">
        <v>268</v>
      </c>
      <c r="P251" s="235">
        <v>52.5</v>
      </c>
      <c r="Q251" s="235">
        <v>50</v>
      </c>
      <c r="R251" s="235">
        <v>55</v>
      </c>
      <c r="S251" s="235">
        <v>0.6</v>
      </c>
      <c r="T251" s="235">
        <v>0.6</v>
      </c>
      <c r="U251" s="235">
        <v>0.6</v>
      </c>
      <c r="W251" s="45"/>
    </row>
    <row r="252" spans="1:23" ht="15.75">
      <c r="A252" s="175" t="str">
        <f t="shared" si="12"/>
        <v>97SANTA ANA</v>
      </c>
      <c r="B252" s="201">
        <v>97</v>
      </c>
      <c r="C252" s="201" t="s">
        <v>172</v>
      </c>
      <c r="D252" s="243" t="s">
        <v>206</v>
      </c>
      <c r="E252" s="235">
        <v>100</v>
      </c>
      <c r="F252" s="235">
        <v>100</v>
      </c>
      <c r="G252" s="235">
        <v>100</v>
      </c>
      <c r="H252" s="235">
        <v>1.25</v>
      </c>
      <c r="I252" s="235">
        <v>1.25</v>
      </c>
      <c r="J252" s="235">
        <v>1.25</v>
      </c>
      <c r="L252" s="54" t="str">
        <f t="shared" si="11"/>
        <v xml:space="preserve">107GERARDO BARRIOS </v>
      </c>
      <c r="M252" s="201">
        <v>107</v>
      </c>
      <c r="N252" s="201" t="s">
        <v>262</v>
      </c>
      <c r="O252" s="245" t="s">
        <v>288</v>
      </c>
      <c r="P252" s="235">
        <v>40</v>
      </c>
      <c r="Q252" s="235">
        <v>40</v>
      </c>
      <c r="R252" s="235">
        <v>40</v>
      </c>
      <c r="S252" s="235"/>
      <c r="T252" s="235"/>
      <c r="U252" s="235"/>
      <c r="W252" s="45"/>
    </row>
    <row r="253" spans="1:23" ht="15.75">
      <c r="A253" s="175" t="str">
        <f t="shared" si="12"/>
        <v>97SAN VICENTE</v>
      </c>
      <c r="B253" s="201">
        <v>97</v>
      </c>
      <c r="C253" s="201" t="s">
        <v>173</v>
      </c>
      <c r="D253" s="243" t="s">
        <v>206</v>
      </c>
      <c r="E253" s="235"/>
      <c r="F253" s="235"/>
      <c r="G253" s="235"/>
      <c r="H253" s="235">
        <v>1.5999999999999999</v>
      </c>
      <c r="I253" s="235">
        <v>1.5</v>
      </c>
      <c r="J253" s="235">
        <v>1.7</v>
      </c>
      <c r="L253" s="54" t="str">
        <f t="shared" si="11"/>
        <v>107MERCADO CENTRAL</v>
      </c>
      <c r="M253" s="201">
        <v>107</v>
      </c>
      <c r="N253" s="201" t="s">
        <v>229</v>
      </c>
      <c r="O253" s="245" t="s">
        <v>288</v>
      </c>
      <c r="P253" s="235">
        <v>42.5</v>
      </c>
      <c r="Q253" s="235">
        <v>40</v>
      </c>
      <c r="R253" s="235">
        <v>45</v>
      </c>
      <c r="S253" s="235">
        <v>0.5</v>
      </c>
      <c r="T253" s="235">
        <v>0.5</v>
      </c>
      <c r="U253" s="235">
        <v>0.5</v>
      </c>
      <c r="W253" s="45"/>
    </row>
    <row r="254" spans="1:23" ht="15.75">
      <c r="A254" s="175" t="str">
        <f t="shared" si="12"/>
        <v xml:space="preserve">98GERARDO BARRIOS </v>
      </c>
      <c r="B254" s="202">
        <v>98</v>
      </c>
      <c r="C254" s="201" t="s">
        <v>262</v>
      </c>
      <c r="D254" s="243" t="s">
        <v>266</v>
      </c>
      <c r="E254" s="235">
        <v>203.85714285714286</v>
      </c>
      <c r="F254" s="235">
        <v>200</v>
      </c>
      <c r="G254" s="235">
        <v>205</v>
      </c>
      <c r="H254" s="235">
        <v>2.2000000000000002</v>
      </c>
      <c r="I254" s="235">
        <v>2.2000000000000002</v>
      </c>
      <c r="J254" s="235">
        <v>2.2000000000000002</v>
      </c>
      <c r="L254" s="54" t="str">
        <f t="shared" si="11"/>
        <v xml:space="preserve">109GERARDO BARRIOS </v>
      </c>
      <c r="M254" s="202">
        <v>109</v>
      </c>
      <c r="N254" s="201" t="s">
        <v>262</v>
      </c>
      <c r="O254" s="245" t="s">
        <v>215</v>
      </c>
      <c r="P254" s="235">
        <v>4.7</v>
      </c>
      <c r="Q254" s="235">
        <v>4.7</v>
      </c>
      <c r="R254" s="235">
        <v>4.7</v>
      </c>
      <c r="S254" s="235"/>
      <c r="T254" s="235"/>
      <c r="U254" s="235"/>
      <c r="W254" s="45"/>
    </row>
    <row r="255" spans="1:23" ht="15.75">
      <c r="A255" s="175" t="str">
        <f t="shared" si="12"/>
        <v>98MERCADO CENTRAL</v>
      </c>
      <c r="B255" s="201">
        <v>98</v>
      </c>
      <c r="C255" s="201" t="s">
        <v>229</v>
      </c>
      <c r="D255" s="243" t="s">
        <v>266</v>
      </c>
      <c r="E255" s="235">
        <v>202.5</v>
      </c>
      <c r="F255" s="235">
        <v>200</v>
      </c>
      <c r="G255" s="235">
        <v>205</v>
      </c>
      <c r="H255" s="235">
        <v>2.1749999999999998</v>
      </c>
      <c r="I255" s="235">
        <v>2.15</v>
      </c>
      <c r="J255" s="235">
        <v>2.2000000000000002</v>
      </c>
      <c r="L255" s="54" t="str">
        <f t="shared" si="11"/>
        <v>109MERCADO CENTRAL</v>
      </c>
      <c r="M255" s="201">
        <v>109</v>
      </c>
      <c r="N255" s="201" t="s">
        <v>229</v>
      </c>
      <c r="O255" s="245" t="s">
        <v>215</v>
      </c>
      <c r="P255" s="235">
        <v>4.8</v>
      </c>
      <c r="Q255" s="235">
        <v>4.8</v>
      </c>
      <c r="R255" s="235">
        <v>4.8</v>
      </c>
      <c r="S255" s="235"/>
      <c r="T255" s="235"/>
      <c r="U255" s="235"/>
      <c r="W255" s="45"/>
    </row>
    <row r="256" spans="1:23" ht="15.75">
      <c r="A256" s="175" t="str">
        <f t="shared" si="12"/>
        <v>98SANTA TECLA</v>
      </c>
      <c r="B256" s="201">
        <v>98</v>
      </c>
      <c r="C256" s="201" t="s">
        <v>183</v>
      </c>
      <c r="D256" s="243" t="s">
        <v>266</v>
      </c>
      <c r="E256" s="235">
        <v>210</v>
      </c>
      <c r="F256" s="235">
        <v>210</v>
      </c>
      <c r="G256" s="235">
        <v>210</v>
      </c>
      <c r="H256" s="235">
        <v>2.2649999999999997</v>
      </c>
      <c r="I256" s="235">
        <v>2.25</v>
      </c>
      <c r="J256" s="235">
        <v>2.2799999999999998</v>
      </c>
      <c r="L256" s="54" t="str">
        <f t="shared" si="11"/>
        <v>109AHUACHAPAN</v>
      </c>
      <c r="M256" s="201">
        <v>109</v>
      </c>
      <c r="N256" s="201" t="s">
        <v>260</v>
      </c>
      <c r="O256" s="245" t="s">
        <v>215</v>
      </c>
      <c r="P256" s="235">
        <v>4.25</v>
      </c>
      <c r="Q256" s="235">
        <v>4.25</v>
      </c>
      <c r="R256" s="235">
        <v>4.25</v>
      </c>
      <c r="S256" s="235"/>
      <c r="T256" s="235"/>
      <c r="U256" s="235"/>
      <c r="W256" s="45"/>
    </row>
    <row r="257" spans="1:23" ht="15.75">
      <c r="A257" s="175" t="str">
        <f t="shared" si="12"/>
        <v>98SAN MIGUEL</v>
      </c>
      <c r="B257" s="201">
        <v>98</v>
      </c>
      <c r="C257" s="201" t="s">
        <v>174</v>
      </c>
      <c r="D257" s="243" t="s">
        <v>266</v>
      </c>
      <c r="E257" s="235"/>
      <c r="F257" s="235"/>
      <c r="G257" s="235"/>
      <c r="H257" s="235">
        <v>2</v>
      </c>
      <c r="I257" s="235">
        <v>2</v>
      </c>
      <c r="J257" s="235">
        <v>2</v>
      </c>
      <c r="L257" s="54" t="str">
        <f t="shared" si="11"/>
        <v>109LA UNION</v>
      </c>
      <c r="M257" s="201">
        <v>109</v>
      </c>
      <c r="N257" s="201" t="s">
        <v>261</v>
      </c>
      <c r="O257" s="245" t="s">
        <v>215</v>
      </c>
      <c r="P257" s="235">
        <v>4.666666666666667</v>
      </c>
      <c r="Q257" s="235">
        <v>4.5</v>
      </c>
      <c r="R257" s="235">
        <v>5</v>
      </c>
      <c r="S257" s="235"/>
      <c r="T257" s="235"/>
      <c r="U257" s="235"/>
      <c r="W257" s="45"/>
    </row>
    <row r="258" spans="1:23" ht="15.75">
      <c r="A258" s="175" t="str">
        <f t="shared" si="12"/>
        <v>98SANTA ANA</v>
      </c>
      <c r="B258" s="201">
        <v>98</v>
      </c>
      <c r="C258" s="201" t="s">
        <v>172</v>
      </c>
      <c r="D258" s="243" t="s">
        <v>266</v>
      </c>
      <c r="E258" s="235">
        <v>190</v>
      </c>
      <c r="F258" s="235">
        <v>190</v>
      </c>
      <c r="G258" s="235">
        <v>190</v>
      </c>
      <c r="H258" s="235">
        <v>2.2000000000000002</v>
      </c>
      <c r="I258" s="235">
        <v>2.2000000000000002</v>
      </c>
      <c r="J258" s="235">
        <v>2.2000000000000002</v>
      </c>
      <c r="L258" s="54" t="str">
        <f t="shared" si="11"/>
        <v>109ZACATECOLUCA</v>
      </c>
      <c r="M258" s="201">
        <v>109</v>
      </c>
      <c r="N258" s="201" t="s">
        <v>180</v>
      </c>
      <c r="O258" s="245" t="s">
        <v>215</v>
      </c>
      <c r="P258" s="235">
        <v>5</v>
      </c>
      <c r="Q258" s="235">
        <v>5</v>
      </c>
      <c r="R258" s="235">
        <v>5</v>
      </c>
      <c r="S258" s="235"/>
      <c r="T258" s="235"/>
      <c r="U258" s="235"/>
      <c r="W258" s="45"/>
    </row>
    <row r="259" spans="1:23" ht="15.75">
      <c r="A259" s="175" t="str">
        <f t="shared" si="12"/>
        <v>98SAN VICENTE</v>
      </c>
      <c r="B259" s="202">
        <v>98</v>
      </c>
      <c r="C259" s="201" t="s">
        <v>173</v>
      </c>
      <c r="D259" s="243" t="s">
        <v>266</v>
      </c>
      <c r="E259" s="235"/>
      <c r="F259" s="235"/>
      <c r="G259" s="235"/>
      <c r="H259" s="235">
        <v>2.35</v>
      </c>
      <c r="I259" s="235">
        <v>2.25</v>
      </c>
      <c r="J259" s="235">
        <v>2.5</v>
      </c>
      <c r="L259" s="54" t="str">
        <f t="shared" si="11"/>
        <v xml:space="preserve">110GERARDO BARRIOS </v>
      </c>
      <c r="M259" s="202">
        <v>110</v>
      </c>
      <c r="N259" s="201" t="s">
        <v>262</v>
      </c>
      <c r="O259" s="245" t="s">
        <v>216</v>
      </c>
      <c r="P259" s="235">
        <v>4.5999999999999996</v>
      </c>
      <c r="Q259" s="235">
        <v>4.5999999999999996</v>
      </c>
      <c r="R259" s="235">
        <v>4.5999999999999996</v>
      </c>
      <c r="S259" s="235"/>
      <c r="T259" s="235"/>
      <c r="U259" s="235"/>
      <c r="W259" s="45"/>
    </row>
    <row r="260" spans="1:23" ht="15.75">
      <c r="A260" s="175" t="str">
        <f t="shared" si="12"/>
        <v>99MERCADO CENTRAL</v>
      </c>
      <c r="B260" s="201">
        <v>99</v>
      </c>
      <c r="C260" s="201" t="s">
        <v>229</v>
      </c>
      <c r="D260" s="243" t="s">
        <v>208</v>
      </c>
      <c r="E260" s="235">
        <v>28</v>
      </c>
      <c r="F260" s="235">
        <v>28</v>
      </c>
      <c r="G260" s="235">
        <v>28</v>
      </c>
      <c r="H260" s="235"/>
      <c r="I260" s="235"/>
      <c r="J260" s="235"/>
      <c r="L260" s="54" t="str">
        <f t="shared" si="11"/>
        <v>110MERCADO CENTRAL</v>
      </c>
      <c r="M260" s="201">
        <v>110</v>
      </c>
      <c r="N260" s="201" t="s">
        <v>229</v>
      </c>
      <c r="O260" s="245" t="s">
        <v>216</v>
      </c>
      <c r="P260" s="235">
        <v>4.5999999999999996</v>
      </c>
      <c r="Q260" s="235">
        <v>4.5999999999999996</v>
      </c>
      <c r="R260" s="235">
        <v>4.5999999999999996</v>
      </c>
      <c r="S260" s="235"/>
      <c r="T260" s="235"/>
      <c r="U260" s="235"/>
      <c r="W260" s="45"/>
    </row>
    <row r="261" spans="1:23" ht="15.75">
      <c r="A261" s="175" t="str">
        <f t="shared" si="12"/>
        <v>99SANTA ANA</v>
      </c>
      <c r="B261" s="201">
        <v>99</v>
      </c>
      <c r="C261" s="201" t="s">
        <v>172</v>
      </c>
      <c r="D261" s="243" t="s">
        <v>208</v>
      </c>
      <c r="E261" s="235">
        <v>27</v>
      </c>
      <c r="F261" s="235">
        <v>27</v>
      </c>
      <c r="G261" s="235">
        <v>27</v>
      </c>
      <c r="H261" s="235"/>
      <c r="I261" s="235"/>
      <c r="J261" s="235"/>
      <c r="L261" s="54" t="str">
        <f t="shared" si="11"/>
        <v>110AHUACHAPAN</v>
      </c>
      <c r="M261" s="201">
        <v>110</v>
      </c>
      <c r="N261" s="201" t="s">
        <v>260</v>
      </c>
      <c r="O261" s="245" t="s">
        <v>216</v>
      </c>
      <c r="P261" s="235">
        <v>4.25</v>
      </c>
      <c r="Q261" s="235">
        <v>4.25</v>
      </c>
      <c r="R261" s="235">
        <v>4.25</v>
      </c>
      <c r="S261" s="235"/>
      <c r="T261" s="235"/>
      <c r="U261" s="235"/>
      <c r="W261" s="45"/>
    </row>
    <row r="262" spans="1:23" ht="15.75">
      <c r="A262" s="175" t="str">
        <f t="shared" si="12"/>
        <v>100MERCADO CENTRAL</v>
      </c>
      <c r="B262" s="201">
        <v>100</v>
      </c>
      <c r="C262" s="201" t="s">
        <v>229</v>
      </c>
      <c r="D262" s="243" t="s">
        <v>209</v>
      </c>
      <c r="E262" s="235">
        <v>24.5</v>
      </c>
      <c r="F262" s="235">
        <v>24</v>
      </c>
      <c r="G262" s="235">
        <v>25</v>
      </c>
      <c r="H262" s="235"/>
      <c r="I262" s="235"/>
      <c r="J262" s="235"/>
      <c r="L262" s="54" t="str">
        <f t="shared" si="11"/>
        <v>110LA UNION</v>
      </c>
      <c r="M262" s="201">
        <v>110</v>
      </c>
      <c r="N262" s="201" t="s">
        <v>261</v>
      </c>
      <c r="O262" s="245" t="s">
        <v>216</v>
      </c>
      <c r="P262" s="235">
        <v>4.666666666666667</v>
      </c>
      <c r="Q262" s="235">
        <v>4.5</v>
      </c>
      <c r="R262" s="235">
        <v>5</v>
      </c>
      <c r="S262" s="235"/>
      <c r="T262" s="235"/>
      <c r="U262" s="235"/>
      <c r="W262" s="45"/>
    </row>
    <row r="263" spans="1:23" ht="15.75">
      <c r="A263" s="175" t="str">
        <f t="shared" si="12"/>
        <v>100SANTA TECLA</v>
      </c>
      <c r="B263" s="201">
        <v>100</v>
      </c>
      <c r="C263" s="201" t="s">
        <v>183</v>
      </c>
      <c r="D263" s="243" t="s">
        <v>209</v>
      </c>
      <c r="E263" s="235">
        <v>25.5</v>
      </c>
      <c r="F263" s="235">
        <v>25.5</v>
      </c>
      <c r="G263" s="235">
        <v>25.5</v>
      </c>
      <c r="H263" s="235"/>
      <c r="I263" s="235"/>
      <c r="J263" s="235"/>
      <c r="L263" s="54" t="str">
        <f t="shared" ref="L263:L326" si="14">+M263&amp;N263</f>
        <v>110ZACATECOLUCA</v>
      </c>
      <c r="M263" s="201">
        <v>110</v>
      </c>
      <c r="N263" s="201" t="s">
        <v>180</v>
      </c>
      <c r="O263" s="245" t="s">
        <v>216</v>
      </c>
      <c r="P263" s="235">
        <v>5</v>
      </c>
      <c r="Q263" s="235">
        <v>5</v>
      </c>
      <c r="R263" s="235">
        <v>5</v>
      </c>
      <c r="S263" s="235"/>
      <c r="T263" s="235"/>
      <c r="U263" s="235"/>
      <c r="W263" s="45"/>
    </row>
    <row r="264" spans="1:23" ht="15.75">
      <c r="A264" s="175" t="str">
        <f t="shared" si="12"/>
        <v>100SAN MIGUEL</v>
      </c>
      <c r="B264" s="202">
        <v>100</v>
      </c>
      <c r="C264" s="201" t="s">
        <v>174</v>
      </c>
      <c r="D264" s="243" t="s">
        <v>209</v>
      </c>
      <c r="E264" s="235">
        <v>25</v>
      </c>
      <c r="F264" s="235">
        <v>25</v>
      </c>
      <c r="G264" s="235">
        <v>25</v>
      </c>
      <c r="H264" s="235">
        <v>0.55000000000000004</v>
      </c>
      <c r="I264" s="235">
        <v>0.55000000000000004</v>
      </c>
      <c r="J264" s="235">
        <v>0.55000000000000004</v>
      </c>
      <c r="L264" s="54" t="str">
        <f t="shared" si="14"/>
        <v xml:space="preserve">111GERARDO BARRIOS </v>
      </c>
      <c r="M264" s="202">
        <v>111</v>
      </c>
      <c r="N264" s="201" t="s">
        <v>262</v>
      </c>
      <c r="O264" s="245" t="s">
        <v>217</v>
      </c>
      <c r="P264" s="235">
        <v>4.5999999999999996</v>
      </c>
      <c r="Q264" s="235">
        <v>4.5999999999999996</v>
      </c>
      <c r="R264" s="235">
        <v>4.5999999999999996</v>
      </c>
      <c r="S264" s="235"/>
      <c r="T264" s="235"/>
      <c r="U264" s="235"/>
      <c r="W264" s="45"/>
    </row>
    <row r="265" spans="1:23" ht="15.75">
      <c r="A265" s="175" t="str">
        <f t="shared" si="12"/>
        <v>100SANTA ANA</v>
      </c>
      <c r="B265" s="201">
        <v>100</v>
      </c>
      <c r="C265" s="201" t="s">
        <v>172</v>
      </c>
      <c r="D265" s="243" t="s">
        <v>209</v>
      </c>
      <c r="E265" s="235">
        <v>24</v>
      </c>
      <c r="F265" s="235">
        <v>24</v>
      </c>
      <c r="G265" s="235">
        <v>24</v>
      </c>
      <c r="H265" s="235"/>
      <c r="I265" s="235"/>
      <c r="J265" s="235"/>
      <c r="L265" s="54" t="str">
        <f t="shared" si="14"/>
        <v>111MERCADO CENTRAL</v>
      </c>
      <c r="M265" s="201">
        <v>111</v>
      </c>
      <c r="N265" s="201" t="s">
        <v>229</v>
      </c>
      <c r="O265" s="245" t="s">
        <v>217</v>
      </c>
      <c r="P265" s="235">
        <v>4.5</v>
      </c>
      <c r="Q265" s="235">
        <v>4.5</v>
      </c>
      <c r="R265" s="235">
        <v>4.5</v>
      </c>
      <c r="S265" s="235"/>
      <c r="T265" s="235"/>
      <c r="U265" s="235"/>
      <c r="W265" s="45"/>
    </row>
    <row r="266" spans="1:23" ht="15.75">
      <c r="A266" s="175" t="str">
        <f t="shared" si="12"/>
        <v>101MERCADO CENTRAL</v>
      </c>
      <c r="B266" s="202">
        <v>101</v>
      </c>
      <c r="C266" s="201" t="s">
        <v>229</v>
      </c>
      <c r="D266" s="243" t="s">
        <v>210</v>
      </c>
      <c r="E266" s="235">
        <v>23.5</v>
      </c>
      <c r="F266" s="235">
        <v>23</v>
      </c>
      <c r="G266" s="235">
        <v>24</v>
      </c>
      <c r="H266" s="235"/>
      <c r="I266" s="235"/>
      <c r="J266" s="235"/>
      <c r="L266" s="54" t="str">
        <f t="shared" si="14"/>
        <v>111AHUACHAPAN</v>
      </c>
      <c r="M266" s="202">
        <v>111</v>
      </c>
      <c r="N266" s="201" t="s">
        <v>260</v>
      </c>
      <c r="O266" s="245" t="s">
        <v>217</v>
      </c>
      <c r="P266" s="235">
        <v>4.25</v>
      </c>
      <c r="Q266" s="235">
        <v>4.25</v>
      </c>
      <c r="R266" s="235">
        <v>4.25</v>
      </c>
      <c r="S266" s="235"/>
      <c r="T266" s="235"/>
      <c r="U266" s="235"/>
      <c r="W266" s="45"/>
    </row>
    <row r="267" spans="1:23" ht="15.75">
      <c r="A267" s="175" t="str">
        <f t="shared" si="12"/>
        <v>101SANTA TECLA</v>
      </c>
      <c r="B267" s="201">
        <v>101</v>
      </c>
      <c r="C267" s="201" t="s">
        <v>183</v>
      </c>
      <c r="D267" s="243" t="s">
        <v>210</v>
      </c>
      <c r="E267" s="235">
        <v>24</v>
      </c>
      <c r="F267" s="235">
        <v>24</v>
      </c>
      <c r="G267" s="235">
        <v>24</v>
      </c>
      <c r="H267" s="235"/>
      <c r="I267" s="235"/>
      <c r="J267" s="235"/>
      <c r="L267" s="54" t="str">
        <f t="shared" si="14"/>
        <v>111LA UNION</v>
      </c>
      <c r="M267" s="201">
        <v>111</v>
      </c>
      <c r="N267" s="201" t="s">
        <v>261</v>
      </c>
      <c r="O267" s="245" t="s">
        <v>217</v>
      </c>
      <c r="P267" s="235">
        <v>4</v>
      </c>
      <c r="Q267" s="235">
        <v>4</v>
      </c>
      <c r="R267" s="235">
        <v>4</v>
      </c>
      <c r="S267" s="235"/>
      <c r="T267" s="235"/>
      <c r="U267" s="235"/>
      <c r="W267" s="45"/>
    </row>
    <row r="268" spans="1:23" ht="15.75">
      <c r="A268" s="175" t="str">
        <f t="shared" si="12"/>
        <v>101SAN MIGUEL</v>
      </c>
      <c r="B268" s="201">
        <v>101</v>
      </c>
      <c r="C268" s="201" t="s">
        <v>174</v>
      </c>
      <c r="D268" s="243" t="s">
        <v>210</v>
      </c>
      <c r="E268" s="235">
        <v>24</v>
      </c>
      <c r="F268" s="235">
        <v>24</v>
      </c>
      <c r="G268" s="235">
        <v>24</v>
      </c>
      <c r="H268" s="235">
        <v>0.55000000000000004</v>
      </c>
      <c r="I268" s="235">
        <v>0.55000000000000004</v>
      </c>
      <c r="J268" s="235">
        <v>0.55000000000000004</v>
      </c>
      <c r="L268" s="54" t="str">
        <f t="shared" si="14"/>
        <v>111ZACATECOLUCA</v>
      </c>
      <c r="M268" s="201">
        <v>111</v>
      </c>
      <c r="N268" s="201" t="s">
        <v>180</v>
      </c>
      <c r="O268" s="245" t="s">
        <v>217</v>
      </c>
      <c r="P268" s="235">
        <v>5</v>
      </c>
      <c r="Q268" s="235">
        <v>5</v>
      </c>
      <c r="R268" s="235">
        <v>5</v>
      </c>
      <c r="S268" s="235"/>
      <c r="T268" s="235"/>
      <c r="U268" s="235"/>
      <c r="W268" s="45"/>
    </row>
    <row r="269" spans="1:23" ht="15.75">
      <c r="A269" s="175" t="str">
        <f t="shared" si="12"/>
        <v>101SANTA ANA</v>
      </c>
      <c r="B269" s="201">
        <v>101</v>
      </c>
      <c r="C269" s="201" t="s">
        <v>172</v>
      </c>
      <c r="D269" s="243" t="s">
        <v>210</v>
      </c>
      <c r="E269" s="235">
        <v>22.5</v>
      </c>
      <c r="F269" s="235">
        <v>22.5</v>
      </c>
      <c r="G269" s="235">
        <v>22.5</v>
      </c>
      <c r="H269" s="235"/>
      <c r="I269" s="235"/>
      <c r="J269" s="235"/>
      <c r="L269" s="54" t="str">
        <f t="shared" si="14"/>
        <v xml:space="preserve">112GERARDO BARRIOS </v>
      </c>
      <c r="M269" s="201">
        <v>112</v>
      </c>
      <c r="N269" s="201" t="s">
        <v>262</v>
      </c>
      <c r="O269" s="245" t="s">
        <v>218</v>
      </c>
      <c r="P269" s="235">
        <v>4</v>
      </c>
      <c r="Q269" s="235">
        <v>4</v>
      </c>
      <c r="R269" s="235">
        <v>4</v>
      </c>
      <c r="S269" s="235"/>
      <c r="T269" s="235"/>
      <c r="U269" s="235"/>
      <c r="W269" s="45"/>
    </row>
    <row r="270" spans="1:23" ht="15.75">
      <c r="A270" s="175" t="str">
        <f t="shared" si="12"/>
        <v>101SAN VICENTE</v>
      </c>
      <c r="B270" s="202">
        <v>101</v>
      </c>
      <c r="C270" s="201" t="s">
        <v>173</v>
      </c>
      <c r="D270" s="243" t="s">
        <v>210</v>
      </c>
      <c r="E270" s="235">
        <v>22</v>
      </c>
      <c r="F270" s="235">
        <v>22</v>
      </c>
      <c r="G270" s="235">
        <v>22</v>
      </c>
      <c r="H270" s="235">
        <v>0.55000000000000004</v>
      </c>
      <c r="I270" s="235">
        <v>0.55000000000000004</v>
      </c>
      <c r="J270" s="235">
        <v>0.55000000000000004</v>
      </c>
      <c r="L270" s="54" t="str">
        <f t="shared" si="14"/>
        <v>112MERCADO CENTRAL</v>
      </c>
      <c r="M270" s="202">
        <v>112</v>
      </c>
      <c r="N270" s="201" t="s">
        <v>229</v>
      </c>
      <c r="O270" s="245" t="s">
        <v>218</v>
      </c>
      <c r="P270" s="235">
        <v>4</v>
      </c>
      <c r="Q270" s="235">
        <v>4</v>
      </c>
      <c r="R270" s="235">
        <v>4</v>
      </c>
      <c r="S270" s="235"/>
      <c r="T270" s="235"/>
      <c r="U270" s="235"/>
      <c r="W270" s="45"/>
    </row>
    <row r="271" spans="1:23" ht="15.75">
      <c r="A271" s="175" t="str">
        <f t="shared" si="12"/>
        <v>102MERCADO CENTRAL</v>
      </c>
      <c r="B271" s="201">
        <v>102</v>
      </c>
      <c r="C271" s="201" t="s">
        <v>229</v>
      </c>
      <c r="D271" s="243" t="s">
        <v>211</v>
      </c>
      <c r="E271" s="235">
        <v>5</v>
      </c>
      <c r="F271" s="235">
        <v>5</v>
      </c>
      <c r="G271" s="235">
        <v>5</v>
      </c>
      <c r="H271" s="235"/>
      <c r="I271" s="235"/>
      <c r="J271" s="235"/>
      <c r="L271" s="54" t="str">
        <f t="shared" si="14"/>
        <v>112AHUACHAPAN</v>
      </c>
      <c r="M271" s="201">
        <v>112</v>
      </c>
      <c r="N271" s="201" t="s">
        <v>260</v>
      </c>
      <c r="O271" s="245" t="s">
        <v>218</v>
      </c>
      <c r="P271" s="235">
        <v>3.5</v>
      </c>
      <c r="Q271" s="235">
        <v>3.5</v>
      </c>
      <c r="R271" s="235">
        <v>3.5</v>
      </c>
      <c r="S271" s="235"/>
      <c r="T271" s="235"/>
      <c r="U271" s="235"/>
      <c r="W271" s="45"/>
    </row>
    <row r="272" spans="1:23" ht="15.75">
      <c r="A272" s="175" t="str">
        <f t="shared" si="12"/>
        <v>102SANTA TECLA</v>
      </c>
      <c r="B272" s="201">
        <v>102</v>
      </c>
      <c r="C272" s="201" t="s">
        <v>183</v>
      </c>
      <c r="D272" s="243" t="s">
        <v>211</v>
      </c>
      <c r="E272" s="235">
        <v>5</v>
      </c>
      <c r="F272" s="235">
        <v>5</v>
      </c>
      <c r="G272" s="235">
        <v>5</v>
      </c>
      <c r="H272" s="235"/>
      <c r="I272" s="235"/>
      <c r="J272" s="235"/>
      <c r="L272" s="54" t="str">
        <f t="shared" si="14"/>
        <v>112LA UNION</v>
      </c>
      <c r="M272" s="201">
        <v>112</v>
      </c>
      <c r="N272" s="201" t="s">
        <v>261</v>
      </c>
      <c r="O272" s="245" t="s">
        <v>218</v>
      </c>
      <c r="P272" s="235">
        <v>3.5833333333333335</v>
      </c>
      <c r="Q272" s="235">
        <v>3.5</v>
      </c>
      <c r="R272" s="235">
        <v>3.75</v>
      </c>
      <c r="S272" s="235"/>
      <c r="T272" s="235"/>
      <c r="U272" s="235"/>
      <c r="W272" s="45"/>
    </row>
    <row r="273" spans="1:23" ht="15.75">
      <c r="A273" s="175" t="str">
        <f t="shared" si="12"/>
        <v>102SAN MIGUEL</v>
      </c>
      <c r="B273" s="201">
        <v>102</v>
      </c>
      <c r="C273" s="201" t="s">
        <v>174</v>
      </c>
      <c r="D273" s="243" t="s">
        <v>211</v>
      </c>
      <c r="E273" s="235">
        <v>5</v>
      </c>
      <c r="F273" s="235">
        <v>5</v>
      </c>
      <c r="G273" s="235">
        <v>5</v>
      </c>
      <c r="H273" s="235"/>
      <c r="I273" s="235"/>
      <c r="J273" s="235"/>
      <c r="L273" s="54" t="str">
        <f t="shared" si="14"/>
        <v>112ZACATECOLUCA</v>
      </c>
      <c r="M273" s="201">
        <v>112</v>
      </c>
      <c r="N273" s="201" t="s">
        <v>180</v>
      </c>
      <c r="O273" s="245" t="s">
        <v>218</v>
      </c>
      <c r="P273" s="235">
        <v>4</v>
      </c>
      <c r="Q273" s="235">
        <v>4</v>
      </c>
      <c r="R273" s="235">
        <v>4</v>
      </c>
      <c r="S273" s="235"/>
      <c r="T273" s="235"/>
      <c r="U273" s="235"/>
      <c r="W273" s="45"/>
    </row>
    <row r="274" spans="1:23" ht="15.75">
      <c r="A274" s="175" t="str">
        <f t="shared" si="12"/>
        <v>102SAN VICENTE</v>
      </c>
      <c r="B274" s="202">
        <v>102</v>
      </c>
      <c r="C274" s="201" t="s">
        <v>173</v>
      </c>
      <c r="D274" s="243" t="s">
        <v>211</v>
      </c>
      <c r="E274" s="235">
        <v>5.5</v>
      </c>
      <c r="F274" s="235">
        <v>5</v>
      </c>
      <c r="G274" s="235">
        <v>6</v>
      </c>
      <c r="H274" s="235"/>
      <c r="I274" s="235"/>
      <c r="J274" s="235"/>
      <c r="L274" s="54" t="str">
        <f t="shared" si="14"/>
        <v xml:space="preserve">113GERARDO BARRIOS </v>
      </c>
      <c r="M274" s="202">
        <v>113</v>
      </c>
      <c r="N274" s="201" t="s">
        <v>262</v>
      </c>
      <c r="O274" s="245" t="s">
        <v>219</v>
      </c>
      <c r="P274" s="235">
        <v>4</v>
      </c>
      <c r="Q274" s="235">
        <v>4</v>
      </c>
      <c r="R274" s="235">
        <v>4</v>
      </c>
      <c r="S274" s="235"/>
      <c r="T274" s="235"/>
      <c r="U274" s="235"/>
      <c r="W274" s="45"/>
    </row>
    <row r="275" spans="1:23" ht="15.75">
      <c r="A275" s="175" t="str">
        <f t="shared" si="12"/>
        <v>103MERCADO CENTRAL</v>
      </c>
      <c r="B275" s="201">
        <v>103</v>
      </c>
      <c r="C275" s="201" t="s">
        <v>229</v>
      </c>
      <c r="D275" s="243" t="s">
        <v>212</v>
      </c>
      <c r="E275" s="235">
        <v>90</v>
      </c>
      <c r="F275" s="235">
        <v>90</v>
      </c>
      <c r="G275" s="235">
        <v>90</v>
      </c>
      <c r="H275" s="235">
        <v>1</v>
      </c>
      <c r="I275" s="235">
        <v>1</v>
      </c>
      <c r="J275" s="235">
        <v>1</v>
      </c>
      <c r="L275" s="54" t="str">
        <f t="shared" si="14"/>
        <v>113MERCADO CENTRAL</v>
      </c>
      <c r="M275" s="201">
        <v>113</v>
      </c>
      <c r="N275" s="201" t="s">
        <v>229</v>
      </c>
      <c r="O275" s="245" t="s">
        <v>219</v>
      </c>
      <c r="P275" s="235">
        <v>4</v>
      </c>
      <c r="Q275" s="235">
        <v>4</v>
      </c>
      <c r="R275" s="235">
        <v>4</v>
      </c>
      <c r="S275" s="235"/>
      <c r="T275" s="235"/>
      <c r="U275" s="235"/>
      <c r="W275" s="45"/>
    </row>
    <row r="276" spans="1:23" ht="15.75">
      <c r="A276" s="175" t="str">
        <f t="shared" ref="A276:A339" si="15">+B276&amp;C276</f>
        <v>103SANTA TECLA</v>
      </c>
      <c r="B276" s="201">
        <v>103</v>
      </c>
      <c r="C276" s="201" t="s">
        <v>183</v>
      </c>
      <c r="D276" s="243" t="s">
        <v>212</v>
      </c>
      <c r="E276" s="235"/>
      <c r="F276" s="235"/>
      <c r="G276" s="235"/>
      <c r="H276" s="235">
        <v>1.1499999999999999</v>
      </c>
      <c r="I276" s="235">
        <v>1.1499999999999999</v>
      </c>
      <c r="J276" s="235">
        <v>1.1499999999999999</v>
      </c>
      <c r="L276" s="54" t="str">
        <f t="shared" si="14"/>
        <v>113AHUACHAPAN</v>
      </c>
      <c r="M276" s="201">
        <v>113</v>
      </c>
      <c r="N276" s="201" t="s">
        <v>260</v>
      </c>
      <c r="O276" s="245" t="s">
        <v>219</v>
      </c>
      <c r="P276" s="235">
        <v>4</v>
      </c>
      <c r="Q276" s="235">
        <v>4</v>
      </c>
      <c r="R276" s="235">
        <v>4</v>
      </c>
      <c r="S276" s="235"/>
      <c r="T276" s="235"/>
      <c r="U276" s="235"/>
      <c r="W276" s="45"/>
    </row>
    <row r="277" spans="1:23" ht="15.75">
      <c r="A277" s="175" t="str">
        <f t="shared" si="15"/>
        <v>103SANTA ANA</v>
      </c>
      <c r="B277" s="201">
        <v>103</v>
      </c>
      <c r="C277" s="201" t="s">
        <v>172</v>
      </c>
      <c r="D277" s="243" t="s">
        <v>212</v>
      </c>
      <c r="E277" s="235"/>
      <c r="F277" s="235"/>
      <c r="G277" s="235"/>
      <c r="H277" s="235">
        <v>1</v>
      </c>
      <c r="I277" s="235">
        <v>1</v>
      </c>
      <c r="J277" s="235">
        <v>1</v>
      </c>
      <c r="L277" s="54" t="str">
        <f t="shared" si="14"/>
        <v>113LA UNION</v>
      </c>
      <c r="M277" s="201">
        <v>113</v>
      </c>
      <c r="N277" s="201" t="s">
        <v>261</v>
      </c>
      <c r="O277" s="245" t="s">
        <v>219</v>
      </c>
      <c r="P277" s="235">
        <v>4</v>
      </c>
      <c r="Q277" s="235">
        <v>4</v>
      </c>
      <c r="R277" s="235">
        <v>4</v>
      </c>
      <c r="S277" s="235"/>
      <c r="T277" s="235"/>
      <c r="U277" s="235"/>
      <c r="W277" s="45"/>
    </row>
    <row r="278" spans="1:23" ht="15.75">
      <c r="A278" s="175" t="str">
        <f t="shared" si="15"/>
        <v>103SAN VICENTE</v>
      </c>
      <c r="B278" s="202">
        <v>103</v>
      </c>
      <c r="C278" s="201" t="s">
        <v>173</v>
      </c>
      <c r="D278" s="243" t="s">
        <v>212</v>
      </c>
      <c r="E278" s="235">
        <v>90</v>
      </c>
      <c r="F278" s="235">
        <v>90</v>
      </c>
      <c r="G278" s="235">
        <v>90</v>
      </c>
      <c r="H278" s="235">
        <v>1.1500000000000001</v>
      </c>
      <c r="I278" s="235">
        <v>1</v>
      </c>
      <c r="J278" s="235">
        <v>1.25</v>
      </c>
      <c r="L278" s="54" t="str">
        <f t="shared" si="14"/>
        <v>113ZACATECOLUCA</v>
      </c>
      <c r="M278" s="202">
        <v>113</v>
      </c>
      <c r="N278" s="201" t="s">
        <v>180</v>
      </c>
      <c r="O278" s="245" t="s">
        <v>219</v>
      </c>
      <c r="P278" s="235">
        <v>4.5</v>
      </c>
      <c r="Q278" s="235">
        <v>4.5</v>
      </c>
      <c r="R278" s="235">
        <v>4.5</v>
      </c>
      <c r="S278" s="235"/>
      <c r="T278" s="235"/>
      <c r="U278" s="235"/>
      <c r="W278" s="45"/>
    </row>
    <row r="279" spans="1:23" ht="15.75">
      <c r="A279" s="175" t="str">
        <f t="shared" si="15"/>
        <v xml:space="preserve">105GERARDO BARRIOS </v>
      </c>
      <c r="B279" s="201">
        <v>105</v>
      </c>
      <c r="C279" s="201" t="s">
        <v>262</v>
      </c>
      <c r="D279" s="243" t="s">
        <v>267</v>
      </c>
      <c r="E279" s="235">
        <v>14</v>
      </c>
      <c r="F279" s="235">
        <v>14</v>
      </c>
      <c r="G279" s="235">
        <v>14</v>
      </c>
      <c r="H279" s="235">
        <v>0.2</v>
      </c>
      <c r="I279" s="235">
        <v>0.2</v>
      </c>
      <c r="J279" s="235">
        <v>0.2</v>
      </c>
      <c r="L279" s="54" t="str">
        <f t="shared" si="14"/>
        <v xml:space="preserve">114GERARDO BARRIOS </v>
      </c>
      <c r="M279" s="201">
        <v>114</v>
      </c>
      <c r="N279" s="201" t="s">
        <v>262</v>
      </c>
      <c r="O279" s="245" t="s">
        <v>220</v>
      </c>
      <c r="P279" s="235">
        <v>4</v>
      </c>
      <c r="Q279" s="235">
        <v>4</v>
      </c>
      <c r="R279" s="235">
        <v>4</v>
      </c>
      <c r="S279" s="235"/>
      <c r="T279" s="235"/>
      <c r="U279" s="235"/>
      <c r="W279" s="45"/>
    </row>
    <row r="280" spans="1:23" ht="15.75">
      <c r="A280" s="175" t="str">
        <f t="shared" si="15"/>
        <v>105MERCADO CENTRAL</v>
      </c>
      <c r="B280" s="201">
        <v>105</v>
      </c>
      <c r="C280" s="201" t="s">
        <v>229</v>
      </c>
      <c r="D280" s="243" t="s">
        <v>267</v>
      </c>
      <c r="E280" s="235">
        <v>14</v>
      </c>
      <c r="F280" s="235">
        <v>14</v>
      </c>
      <c r="G280" s="235">
        <v>14</v>
      </c>
      <c r="H280" s="235">
        <v>0.2</v>
      </c>
      <c r="I280" s="235">
        <v>0.2</v>
      </c>
      <c r="J280" s="235">
        <v>0.2</v>
      </c>
      <c r="L280" s="54" t="str">
        <f t="shared" si="14"/>
        <v>114MERCADO CENTRAL</v>
      </c>
      <c r="M280" s="201">
        <v>114</v>
      </c>
      <c r="N280" s="201" t="s">
        <v>229</v>
      </c>
      <c r="O280" s="245" t="s">
        <v>220</v>
      </c>
      <c r="P280" s="235">
        <v>4</v>
      </c>
      <c r="Q280" s="235">
        <v>4</v>
      </c>
      <c r="R280" s="235">
        <v>4</v>
      </c>
      <c r="S280" s="235"/>
      <c r="T280" s="235"/>
      <c r="U280" s="235"/>
      <c r="W280" s="45"/>
    </row>
    <row r="281" spans="1:23" ht="15.75">
      <c r="A281" s="175" t="str">
        <f t="shared" si="15"/>
        <v>105SANTA TECLA</v>
      </c>
      <c r="B281" s="201">
        <v>105</v>
      </c>
      <c r="C281" s="201" t="s">
        <v>183</v>
      </c>
      <c r="D281" s="243" t="s">
        <v>267</v>
      </c>
      <c r="E281" s="235">
        <v>15</v>
      </c>
      <c r="F281" s="235">
        <v>15</v>
      </c>
      <c r="G281" s="235">
        <v>15</v>
      </c>
      <c r="H281" s="235">
        <v>0.2</v>
      </c>
      <c r="I281" s="235">
        <v>0.2</v>
      </c>
      <c r="J281" s="235">
        <v>0.2</v>
      </c>
      <c r="L281" s="54" t="str">
        <f t="shared" si="14"/>
        <v>114AHUACHAPAN</v>
      </c>
      <c r="M281" s="201">
        <v>114</v>
      </c>
      <c r="N281" s="201" t="s">
        <v>260</v>
      </c>
      <c r="O281" s="245" t="s">
        <v>220</v>
      </c>
      <c r="P281" s="235">
        <v>4</v>
      </c>
      <c r="Q281" s="235">
        <v>4</v>
      </c>
      <c r="R281" s="235">
        <v>4</v>
      </c>
      <c r="S281" s="235"/>
      <c r="T281" s="235"/>
      <c r="U281" s="235"/>
      <c r="W281" s="45"/>
    </row>
    <row r="282" spans="1:23" ht="15.75">
      <c r="A282" s="175" t="str">
        <f t="shared" si="15"/>
        <v>105SAN MIGUEL</v>
      </c>
      <c r="B282" s="202">
        <v>105</v>
      </c>
      <c r="C282" s="201" t="s">
        <v>174</v>
      </c>
      <c r="D282" s="243" t="s">
        <v>267</v>
      </c>
      <c r="E282" s="235">
        <v>12.5</v>
      </c>
      <c r="F282" s="235">
        <v>12</v>
      </c>
      <c r="G282" s="235">
        <v>13</v>
      </c>
      <c r="H282" s="235">
        <v>0.15</v>
      </c>
      <c r="I282" s="235">
        <v>0.15</v>
      </c>
      <c r="J282" s="235">
        <v>0.15</v>
      </c>
      <c r="L282" s="54" t="str">
        <f t="shared" si="14"/>
        <v>114LA UNION</v>
      </c>
      <c r="M282" s="202">
        <v>114</v>
      </c>
      <c r="N282" s="201" t="s">
        <v>261</v>
      </c>
      <c r="O282" s="245" t="s">
        <v>220</v>
      </c>
      <c r="P282" s="235">
        <v>4</v>
      </c>
      <c r="Q282" s="235">
        <v>4</v>
      </c>
      <c r="R282" s="235">
        <v>4</v>
      </c>
      <c r="S282" s="235"/>
      <c r="T282" s="235"/>
      <c r="U282" s="235"/>
      <c r="W282" s="45"/>
    </row>
    <row r="283" spans="1:23" ht="15.75">
      <c r="A283" s="175" t="str">
        <f t="shared" si="15"/>
        <v>105SANTA ANA</v>
      </c>
      <c r="B283" s="201">
        <v>105</v>
      </c>
      <c r="C283" s="201" t="s">
        <v>172</v>
      </c>
      <c r="D283" s="243" t="s">
        <v>267</v>
      </c>
      <c r="E283" s="235">
        <v>10.5</v>
      </c>
      <c r="F283" s="235">
        <v>10</v>
      </c>
      <c r="G283" s="235">
        <v>12</v>
      </c>
      <c r="H283" s="235">
        <v>0.15</v>
      </c>
      <c r="I283" s="235">
        <v>0.15</v>
      </c>
      <c r="J283" s="235">
        <v>0.15</v>
      </c>
      <c r="L283" s="54" t="str">
        <f t="shared" si="14"/>
        <v>114ZACATECOLUCA</v>
      </c>
      <c r="M283" s="201">
        <v>114</v>
      </c>
      <c r="N283" s="201" t="s">
        <v>180</v>
      </c>
      <c r="O283" s="245" t="s">
        <v>220</v>
      </c>
      <c r="P283" s="235">
        <v>4.5</v>
      </c>
      <c r="Q283" s="235">
        <v>4.5</v>
      </c>
      <c r="R283" s="235">
        <v>4.5</v>
      </c>
      <c r="S283" s="235"/>
      <c r="T283" s="235"/>
      <c r="U283" s="235"/>
      <c r="W283" s="45"/>
    </row>
    <row r="284" spans="1:23" ht="15.75">
      <c r="A284" s="175" t="str">
        <f t="shared" si="15"/>
        <v>105SAN VICENTE</v>
      </c>
      <c r="B284" s="201">
        <v>105</v>
      </c>
      <c r="C284" s="201" t="s">
        <v>173</v>
      </c>
      <c r="D284" s="243" t="s">
        <v>267</v>
      </c>
      <c r="E284" s="235">
        <v>12</v>
      </c>
      <c r="F284" s="235">
        <v>12</v>
      </c>
      <c r="G284" s="235">
        <v>12</v>
      </c>
      <c r="H284" s="235">
        <v>0.18750000000000003</v>
      </c>
      <c r="I284" s="235">
        <v>0.15</v>
      </c>
      <c r="J284" s="235">
        <v>0.2</v>
      </c>
      <c r="L284" s="54" t="str">
        <f t="shared" si="14"/>
        <v xml:space="preserve">115GERARDO BARRIOS </v>
      </c>
      <c r="M284" s="201">
        <v>115</v>
      </c>
      <c r="N284" s="201" t="s">
        <v>262</v>
      </c>
      <c r="O284" s="245" t="s">
        <v>221</v>
      </c>
      <c r="P284" s="235">
        <v>4</v>
      </c>
      <c r="Q284" s="235">
        <v>4</v>
      </c>
      <c r="R284" s="235">
        <v>4</v>
      </c>
      <c r="S284" s="235"/>
      <c r="T284" s="235"/>
      <c r="U284" s="235"/>
      <c r="W284" s="45"/>
    </row>
    <row r="285" spans="1:23" ht="15.75">
      <c r="A285" s="175" t="str">
        <f t="shared" si="15"/>
        <v xml:space="preserve">106GERARDO BARRIOS </v>
      </c>
      <c r="B285" s="202">
        <v>106</v>
      </c>
      <c r="C285" s="201" t="s">
        <v>262</v>
      </c>
      <c r="D285" s="243" t="s">
        <v>268</v>
      </c>
      <c r="E285" s="235">
        <v>50</v>
      </c>
      <c r="F285" s="235">
        <v>50</v>
      </c>
      <c r="G285" s="235">
        <v>50</v>
      </c>
      <c r="H285" s="235"/>
      <c r="I285" s="235"/>
      <c r="J285" s="235"/>
      <c r="L285" s="54" t="str">
        <f t="shared" si="14"/>
        <v>115MERCADO CENTRAL</v>
      </c>
      <c r="M285" s="202">
        <v>115</v>
      </c>
      <c r="N285" s="201" t="s">
        <v>229</v>
      </c>
      <c r="O285" s="245" t="s">
        <v>221</v>
      </c>
      <c r="P285" s="235">
        <v>4</v>
      </c>
      <c r="Q285" s="235">
        <v>4</v>
      </c>
      <c r="R285" s="235">
        <v>4</v>
      </c>
      <c r="S285" s="235"/>
      <c r="T285" s="235"/>
      <c r="U285" s="235"/>
      <c r="W285" s="45"/>
    </row>
    <row r="286" spans="1:23" ht="15.75">
      <c r="A286" s="175" t="str">
        <f t="shared" si="15"/>
        <v>106MERCADO CENTRAL</v>
      </c>
      <c r="B286" s="201">
        <v>106</v>
      </c>
      <c r="C286" s="201" t="s">
        <v>229</v>
      </c>
      <c r="D286" s="243" t="s">
        <v>268</v>
      </c>
      <c r="E286" s="235">
        <v>52.5</v>
      </c>
      <c r="F286" s="235">
        <v>50</v>
      </c>
      <c r="G286" s="235">
        <v>55</v>
      </c>
      <c r="H286" s="235">
        <v>0.75</v>
      </c>
      <c r="I286" s="235">
        <v>0.6</v>
      </c>
      <c r="J286" s="235">
        <v>0.9</v>
      </c>
      <c r="L286" s="54" t="str">
        <f t="shared" si="14"/>
        <v>115AHUACHAPAN</v>
      </c>
      <c r="M286" s="201">
        <v>115</v>
      </c>
      <c r="N286" s="201" t="s">
        <v>260</v>
      </c>
      <c r="O286" s="245" t="s">
        <v>221</v>
      </c>
      <c r="P286" s="235">
        <v>4</v>
      </c>
      <c r="Q286" s="235">
        <v>4</v>
      </c>
      <c r="R286" s="235">
        <v>4</v>
      </c>
      <c r="S286" s="235"/>
      <c r="T286" s="235"/>
      <c r="U286" s="235"/>
      <c r="W286" s="45"/>
    </row>
    <row r="287" spans="1:23" ht="15.75">
      <c r="A287" s="175" t="str">
        <f t="shared" si="15"/>
        <v>106SANTA TECLA</v>
      </c>
      <c r="B287" s="201">
        <v>106</v>
      </c>
      <c r="C287" s="201" t="s">
        <v>183</v>
      </c>
      <c r="D287" s="243" t="s">
        <v>268</v>
      </c>
      <c r="E287" s="235"/>
      <c r="F287" s="235"/>
      <c r="G287" s="235"/>
      <c r="H287" s="235">
        <v>1</v>
      </c>
      <c r="I287" s="235">
        <v>1</v>
      </c>
      <c r="J287" s="235">
        <v>1</v>
      </c>
      <c r="L287" s="54" t="str">
        <f t="shared" si="14"/>
        <v>115LA UNION</v>
      </c>
      <c r="M287" s="201">
        <v>115</v>
      </c>
      <c r="N287" s="201" t="s">
        <v>261</v>
      </c>
      <c r="O287" s="245" t="s">
        <v>221</v>
      </c>
      <c r="P287" s="235">
        <v>4</v>
      </c>
      <c r="Q287" s="235">
        <v>4</v>
      </c>
      <c r="R287" s="235">
        <v>4</v>
      </c>
      <c r="S287" s="235"/>
      <c r="T287" s="235"/>
      <c r="U287" s="235"/>
      <c r="W287" s="45"/>
    </row>
    <row r="288" spans="1:23" ht="15.75">
      <c r="A288" s="175" t="str">
        <f t="shared" si="15"/>
        <v xml:space="preserve">107GERARDO BARRIOS </v>
      </c>
      <c r="B288" s="201">
        <v>107</v>
      </c>
      <c r="C288" s="201" t="s">
        <v>262</v>
      </c>
      <c r="D288" s="243" t="s">
        <v>288</v>
      </c>
      <c r="E288" s="235">
        <v>40</v>
      </c>
      <c r="F288" s="235">
        <v>40</v>
      </c>
      <c r="G288" s="235">
        <v>40</v>
      </c>
      <c r="H288" s="235"/>
      <c r="I288" s="235"/>
      <c r="J288" s="235"/>
      <c r="L288" s="54" t="str">
        <f t="shared" si="14"/>
        <v>115ZACATECOLUCA</v>
      </c>
      <c r="M288" s="201">
        <v>115</v>
      </c>
      <c r="N288" s="201" t="s">
        <v>180</v>
      </c>
      <c r="O288" s="245" t="s">
        <v>221</v>
      </c>
      <c r="P288" s="235">
        <v>4</v>
      </c>
      <c r="Q288" s="235">
        <v>4</v>
      </c>
      <c r="R288" s="235">
        <v>4</v>
      </c>
      <c r="S288" s="235"/>
      <c r="T288" s="235"/>
      <c r="U288" s="235"/>
      <c r="W288" s="45"/>
    </row>
    <row r="289" spans="1:23" ht="15.75">
      <c r="A289" s="175" t="str">
        <f t="shared" si="15"/>
        <v>107MERCADO CENTRAL</v>
      </c>
      <c r="B289" s="201">
        <v>107</v>
      </c>
      <c r="C289" s="201" t="s">
        <v>229</v>
      </c>
      <c r="D289" s="243" t="s">
        <v>288</v>
      </c>
      <c r="E289" s="235">
        <v>42.5</v>
      </c>
      <c r="F289" s="235">
        <v>40</v>
      </c>
      <c r="G289" s="235">
        <v>45</v>
      </c>
      <c r="H289" s="235">
        <v>0.5</v>
      </c>
      <c r="I289" s="235">
        <v>0.5</v>
      </c>
      <c r="J289" s="235">
        <v>0.5</v>
      </c>
      <c r="L289" s="54" t="str">
        <f t="shared" si="14"/>
        <v xml:space="preserve">116GERARDO BARRIOS </v>
      </c>
      <c r="M289" s="201">
        <v>116</v>
      </c>
      <c r="N289" s="201" t="s">
        <v>262</v>
      </c>
      <c r="O289" s="245" t="s">
        <v>222</v>
      </c>
      <c r="P289" s="235">
        <v>4</v>
      </c>
      <c r="Q289" s="235">
        <v>4</v>
      </c>
      <c r="R289" s="235">
        <v>4</v>
      </c>
      <c r="S289" s="235"/>
      <c r="T289" s="235"/>
      <c r="U289" s="235"/>
      <c r="W289" s="45"/>
    </row>
    <row r="290" spans="1:23" ht="15.75">
      <c r="A290" s="175" t="str">
        <f t="shared" si="15"/>
        <v>107SANTA TECLA</v>
      </c>
      <c r="B290" s="202">
        <v>107</v>
      </c>
      <c r="C290" s="201" t="s">
        <v>183</v>
      </c>
      <c r="D290" s="243" t="s">
        <v>288</v>
      </c>
      <c r="E290" s="235">
        <v>80</v>
      </c>
      <c r="F290" s="235">
        <v>80</v>
      </c>
      <c r="G290" s="235">
        <v>80</v>
      </c>
      <c r="H290" s="235">
        <v>1</v>
      </c>
      <c r="I290" s="235">
        <v>1</v>
      </c>
      <c r="J290" s="235">
        <v>1</v>
      </c>
      <c r="L290" s="54" t="str">
        <f t="shared" si="14"/>
        <v>116MERCADO CENTRAL</v>
      </c>
      <c r="M290" s="202">
        <v>116</v>
      </c>
      <c r="N290" s="201" t="s">
        <v>229</v>
      </c>
      <c r="O290" s="245" t="s">
        <v>222</v>
      </c>
      <c r="P290" s="235">
        <v>4</v>
      </c>
      <c r="Q290" s="235">
        <v>4</v>
      </c>
      <c r="R290" s="235">
        <v>4</v>
      </c>
      <c r="S290" s="235"/>
      <c r="T290" s="235"/>
      <c r="U290" s="235"/>
      <c r="W290" s="45"/>
    </row>
    <row r="291" spans="1:23" ht="15.75">
      <c r="A291" s="175" t="str">
        <f t="shared" si="15"/>
        <v>109MERCADO CENTRAL</v>
      </c>
      <c r="B291" s="201">
        <v>109</v>
      </c>
      <c r="C291" s="201" t="s">
        <v>229</v>
      </c>
      <c r="D291" s="243" t="s">
        <v>215</v>
      </c>
      <c r="E291" s="235">
        <v>4.7</v>
      </c>
      <c r="F291" s="235">
        <v>4.7</v>
      </c>
      <c r="G291" s="235">
        <v>4.7</v>
      </c>
      <c r="H291" s="235"/>
      <c r="I291" s="235"/>
      <c r="J291" s="235"/>
      <c r="L291" s="54" t="str">
        <f t="shared" si="14"/>
        <v>116AHUACHAPAN</v>
      </c>
      <c r="M291" s="201">
        <v>116</v>
      </c>
      <c r="N291" s="201" t="s">
        <v>260</v>
      </c>
      <c r="O291" s="245" t="s">
        <v>222</v>
      </c>
      <c r="P291" s="235">
        <v>4</v>
      </c>
      <c r="Q291" s="235">
        <v>4</v>
      </c>
      <c r="R291" s="235">
        <v>4</v>
      </c>
      <c r="S291" s="235"/>
      <c r="T291" s="235"/>
      <c r="U291" s="235"/>
      <c r="W291" s="45"/>
    </row>
    <row r="292" spans="1:23" ht="15.75">
      <c r="A292" s="175" t="str">
        <f t="shared" si="15"/>
        <v>109SANTA TECLA</v>
      </c>
      <c r="B292" s="202">
        <v>109</v>
      </c>
      <c r="C292" s="201" t="s">
        <v>183</v>
      </c>
      <c r="D292" s="243" t="s">
        <v>215</v>
      </c>
      <c r="E292" s="235">
        <v>4.9000000000000004</v>
      </c>
      <c r="F292" s="235">
        <v>4.8</v>
      </c>
      <c r="G292" s="235">
        <v>5</v>
      </c>
      <c r="H292" s="235"/>
      <c r="I292" s="235"/>
      <c r="J292" s="235"/>
      <c r="L292" s="54" t="str">
        <f t="shared" si="14"/>
        <v>116LA UNION</v>
      </c>
      <c r="M292" s="202">
        <v>116</v>
      </c>
      <c r="N292" s="201" t="s">
        <v>261</v>
      </c>
      <c r="O292" s="245" t="s">
        <v>222</v>
      </c>
      <c r="P292" s="235">
        <v>4</v>
      </c>
      <c r="Q292" s="235">
        <v>4</v>
      </c>
      <c r="R292" s="235">
        <v>4</v>
      </c>
      <c r="S292" s="235"/>
      <c r="T292" s="235"/>
      <c r="U292" s="235"/>
      <c r="W292" s="45"/>
    </row>
    <row r="293" spans="1:23" ht="15.75">
      <c r="A293" s="175" t="str">
        <f t="shared" si="15"/>
        <v>109SAN MIGUEL</v>
      </c>
      <c r="B293" s="201">
        <v>109</v>
      </c>
      <c r="C293" s="201" t="s">
        <v>174</v>
      </c>
      <c r="D293" s="243" t="s">
        <v>215</v>
      </c>
      <c r="E293" s="235">
        <v>5</v>
      </c>
      <c r="F293" s="235">
        <v>5</v>
      </c>
      <c r="G293" s="235">
        <v>5</v>
      </c>
      <c r="H293" s="235"/>
      <c r="I293" s="235"/>
      <c r="J293" s="235"/>
      <c r="L293" s="54" t="str">
        <f t="shared" si="14"/>
        <v>116ZACATECOLUCA</v>
      </c>
      <c r="M293" s="201">
        <v>116</v>
      </c>
      <c r="N293" s="201" t="s">
        <v>180</v>
      </c>
      <c r="O293" s="245" t="s">
        <v>222</v>
      </c>
      <c r="P293" s="235">
        <v>4</v>
      </c>
      <c r="Q293" s="235">
        <v>4</v>
      </c>
      <c r="R293" s="235">
        <v>4</v>
      </c>
      <c r="S293" s="235"/>
      <c r="T293" s="235"/>
      <c r="U293" s="235"/>
      <c r="W293" s="45"/>
    </row>
    <row r="294" spans="1:23" ht="15.75">
      <c r="A294" s="175" t="str">
        <f t="shared" si="15"/>
        <v>109SANTA ANA</v>
      </c>
      <c r="B294" s="202">
        <v>109</v>
      </c>
      <c r="C294" s="201" t="s">
        <v>172</v>
      </c>
      <c r="D294" s="243" t="s">
        <v>215</v>
      </c>
      <c r="E294" s="235">
        <v>4.2666666666666666</v>
      </c>
      <c r="F294" s="235">
        <v>4.25</v>
      </c>
      <c r="G294" s="235">
        <v>4.3</v>
      </c>
      <c r="H294" s="235"/>
      <c r="I294" s="235"/>
      <c r="J294" s="235"/>
      <c r="L294" s="54" t="str">
        <f t="shared" si="14"/>
        <v xml:space="preserve">119GERARDO BARRIOS </v>
      </c>
      <c r="M294" s="202">
        <v>119</v>
      </c>
      <c r="N294" s="201" t="s">
        <v>262</v>
      </c>
      <c r="O294" s="245" t="s">
        <v>144</v>
      </c>
      <c r="P294" s="235">
        <v>6</v>
      </c>
      <c r="Q294" s="235">
        <v>6</v>
      </c>
      <c r="R294" s="235">
        <v>6</v>
      </c>
      <c r="S294" s="235"/>
      <c r="T294" s="235"/>
      <c r="U294" s="235"/>
      <c r="W294" s="45"/>
    </row>
    <row r="295" spans="1:23" ht="15.75">
      <c r="A295" s="175" t="str">
        <f t="shared" si="15"/>
        <v>109SAN VICENTE</v>
      </c>
      <c r="B295" s="201">
        <v>109</v>
      </c>
      <c r="C295" s="201" t="s">
        <v>173</v>
      </c>
      <c r="D295" s="243" t="s">
        <v>215</v>
      </c>
      <c r="E295" s="235">
        <v>5</v>
      </c>
      <c r="F295" s="235">
        <v>5</v>
      </c>
      <c r="G295" s="235">
        <v>5</v>
      </c>
      <c r="H295" s="235"/>
      <c r="I295" s="235"/>
      <c r="J295" s="235"/>
      <c r="L295" s="54" t="str">
        <f t="shared" si="14"/>
        <v>119MERCADO CENTRAL</v>
      </c>
      <c r="M295" s="201">
        <v>119</v>
      </c>
      <c r="N295" s="201" t="s">
        <v>229</v>
      </c>
      <c r="O295" s="245" t="s">
        <v>144</v>
      </c>
      <c r="P295" s="235">
        <v>5</v>
      </c>
      <c r="Q295" s="235">
        <v>5</v>
      </c>
      <c r="R295" s="235">
        <v>5</v>
      </c>
      <c r="S295" s="235"/>
      <c r="T295" s="235"/>
      <c r="U295" s="235"/>
      <c r="W295" s="45"/>
    </row>
    <row r="296" spans="1:23" ht="15.75">
      <c r="A296" s="175" t="str">
        <f t="shared" si="15"/>
        <v>110MERCADO CENTRAL</v>
      </c>
      <c r="B296" s="201">
        <v>110</v>
      </c>
      <c r="C296" s="201" t="s">
        <v>229</v>
      </c>
      <c r="D296" s="243" t="s">
        <v>216</v>
      </c>
      <c r="E296" s="235">
        <v>4.5999999999999996</v>
      </c>
      <c r="F296" s="235">
        <v>4.5999999999999996</v>
      </c>
      <c r="G296" s="235">
        <v>4.5999999999999996</v>
      </c>
      <c r="H296" s="235"/>
      <c r="I296" s="235"/>
      <c r="J296" s="235"/>
      <c r="L296" s="54" t="str">
        <f t="shared" si="14"/>
        <v>119AHUACHAPAN</v>
      </c>
      <c r="M296" s="201">
        <v>119</v>
      </c>
      <c r="N296" s="201" t="s">
        <v>260</v>
      </c>
      <c r="O296" s="245" t="s">
        <v>144</v>
      </c>
      <c r="P296" s="235">
        <v>5</v>
      </c>
      <c r="Q296" s="235">
        <v>5</v>
      </c>
      <c r="R296" s="235">
        <v>5</v>
      </c>
      <c r="S296" s="235"/>
      <c r="T296" s="235"/>
      <c r="U296" s="235"/>
      <c r="W296" s="45"/>
    </row>
    <row r="297" spans="1:23" ht="15.75">
      <c r="A297" s="175" t="str">
        <f t="shared" si="15"/>
        <v>110SANTA TECLA</v>
      </c>
      <c r="B297" s="201">
        <v>110</v>
      </c>
      <c r="C297" s="201" t="s">
        <v>183</v>
      </c>
      <c r="D297" s="243" t="s">
        <v>216</v>
      </c>
      <c r="E297" s="235">
        <v>4.6500000000000004</v>
      </c>
      <c r="F297" s="235">
        <v>4.5999999999999996</v>
      </c>
      <c r="G297" s="235">
        <v>4.7</v>
      </c>
      <c r="H297" s="235"/>
      <c r="I297" s="235"/>
      <c r="J297" s="235"/>
      <c r="L297" s="54" t="str">
        <f t="shared" si="14"/>
        <v>119LA UNION</v>
      </c>
      <c r="M297" s="201">
        <v>119</v>
      </c>
      <c r="N297" s="201" t="s">
        <v>261</v>
      </c>
      <c r="O297" s="245" t="s">
        <v>144</v>
      </c>
      <c r="P297" s="235">
        <v>6.833333333333333</v>
      </c>
      <c r="Q297" s="235">
        <v>6.5</v>
      </c>
      <c r="R297" s="235">
        <v>7</v>
      </c>
      <c r="S297" s="235"/>
      <c r="T297" s="235"/>
      <c r="U297" s="235"/>
      <c r="W297" s="45"/>
    </row>
    <row r="298" spans="1:23" ht="15.75">
      <c r="A298" s="175" t="str">
        <f t="shared" si="15"/>
        <v>110SAN MIGUEL</v>
      </c>
      <c r="B298" s="201">
        <v>110</v>
      </c>
      <c r="C298" s="201" t="s">
        <v>174</v>
      </c>
      <c r="D298" s="243" t="s">
        <v>216</v>
      </c>
      <c r="E298" s="235">
        <v>5</v>
      </c>
      <c r="F298" s="235">
        <v>5</v>
      </c>
      <c r="G298" s="235">
        <v>5</v>
      </c>
      <c r="H298" s="235"/>
      <c r="I298" s="235"/>
      <c r="J298" s="235"/>
      <c r="L298" s="54" t="str">
        <f t="shared" si="14"/>
        <v>119ZACATECOLUCA</v>
      </c>
      <c r="M298" s="201">
        <v>119</v>
      </c>
      <c r="N298" s="201" t="s">
        <v>180</v>
      </c>
      <c r="O298" s="245" t="s">
        <v>144</v>
      </c>
      <c r="P298" s="235">
        <v>6</v>
      </c>
      <c r="Q298" s="235">
        <v>6</v>
      </c>
      <c r="R298" s="235">
        <v>6</v>
      </c>
      <c r="S298" s="235"/>
      <c r="T298" s="235"/>
      <c r="U298" s="235"/>
      <c r="W298" s="45"/>
    </row>
    <row r="299" spans="1:23" ht="15.75">
      <c r="A299" s="175" t="str">
        <f t="shared" si="15"/>
        <v>110SANTA ANA</v>
      </c>
      <c r="B299" s="202">
        <v>110</v>
      </c>
      <c r="C299" s="201" t="s">
        <v>172</v>
      </c>
      <c r="D299" s="243" t="s">
        <v>216</v>
      </c>
      <c r="E299" s="235">
        <v>4.2666666666666666</v>
      </c>
      <c r="F299" s="235">
        <v>4.25</v>
      </c>
      <c r="G299" s="235">
        <v>4.3</v>
      </c>
      <c r="H299" s="235"/>
      <c r="I299" s="235"/>
      <c r="J299" s="235"/>
      <c r="L299" s="54" t="str">
        <f t="shared" si="14"/>
        <v xml:space="preserve">120GERARDO BARRIOS </v>
      </c>
      <c r="M299" s="202">
        <v>120</v>
      </c>
      <c r="N299" s="201" t="s">
        <v>262</v>
      </c>
      <c r="O299" s="245" t="s">
        <v>145</v>
      </c>
      <c r="P299" s="235">
        <v>3</v>
      </c>
      <c r="Q299" s="235">
        <v>3</v>
      </c>
      <c r="R299" s="235">
        <v>3</v>
      </c>
      <c r="S299" s="235"/>
      <c r="T299" s="235"/>
      <c r="U299" s="235"/>
      <c r="W299" s="45"/>
    </row>
    <row r="300" spans="1:23" ht="15.75">
      <c r="A300" s="175" t="str">
        <f t="shared" si="15"/>
        <v>110SAN VICENTE</v>
      </c>
      <c r="B300" s="201">
        <v>110</v>
      </c>
      <c r="C300" s="201" t="s">
        <v>173</v>
      </c>
      <c r="D300" s="243" t="s">
        <v>216</v>
      </c>
      <c r="E300" s="235">
        <v>5</v>
      </c>
      <c r="F300" s="235">
        <v>5</v>
      </c>
      <c r="G300" s="235">
        <v>5</v>
      </c>
      <c r="H300" s="235"/>
      <c r="I300" s="235"/>
      <c r="J300" s="235"/>
      <c r="L300" s="54" t="str">
        <f t="shared" si="14"/>
        <v>120MERCADO CENTRAL</v>
      </c>
      <c r="M300" s="201">
        <v>120</v>
      </c>
      <c r="N300" s="201" t="s">
        <v>229</v>
      </c>
      <c r="O300" s="245" t="s">
        <v>145</v>
      </c>
      <c r="P300" s="235">
        <v>3</v>
      </c>
      <c r="Q300" s="235">
        <v>3</v>
      </c>
      <c r="R300" s="235">
        <v>3</v>
      </c>
      <c r="S300" s="235"/>
      <c r="T300" s="235"/>
      <c r="U300" s="235"/>
      <c r="W300" s="45"/>
    </row>
    <row r="301" spans="1:23" ht="15.75">
      <c r="A301" s="175" t="str">
        <f t="shared" si="15"/>
        <v>111MERCADO CENTRAL</v>
      </c>
      <c r="B301" s="201">
        <v>111</v>
      </c>
      <c r="C301" s="201" t="s">
        <v>229</v>
      </c>
      <c r="D301" s="243" t="s">
        <v>217</v>
      </c>
      <c r="E301" s="235">
        <v>4.5999999999999996</v>
      </c>
      <c r="F301" s="235">
        <v>4.5999999999999996</v>
      </c>
      <c r="G301" s="235">
        <v>4.5999999999999996</v>
      </c>
      <c r="H301" s="235"/>
      <c r="I301" s="235"/>
      <c r="J301" s="235"/>
      <c r="L301" s="54" t="str">
        <f t="shared" si="14"/>
        <v>120AHUACHAPAN</v>
      </c>
      <c r="M301" s="201">
        <v>120</v>
      </c>
      <c r="N301" s="201" t="s">
        <v>260</v>
      </c>
      <c r="O301" s="245" t="s">
        <v>145</v>
      </c>
      <c r="P301" s="235">
        <v>3</v>
      </c>
      <c r="Q301" s="235">
        <v>3</v>
      </c>
      <c r="R301" s="235">
        <v>3</v>
      </c>
      <c r="S301" s="235"/>
      <c r="T301" s="235"/>
      <c r="U301" s="235"/>
      <c r="W301" s="45"/>
    </row>
    <row r="302" spans="1:23" ht="15.75">
      <c r="A302" s="175" t="str">
        <f t="shared" si="15"/>
        <v>111SANTA TECLA</v>
      </c>
      <c r="B302" s="201">
        <v>111</v>
      </c>
      <c r="C302" s="201" t="s">
        <v>183</v>
      </c>
      <c r="D302" s="243" t="s">
        <v>217</v>
      </c>
      <c r="E302" s="235">
        <v>4.55</v>
      </c>
      <c r="F302" s="235">
        <v>4.5</v>
      </c>
      <c r="G302" s="235">
        <v>4.5999999999999996</v>
      </c>
      <c r="H302" s="235"/>
      <c r="I302" s="235"/>
      <c r="J302" s="235"/>
      <c r="L302" s="54" t="str">
        <f t="shared" si="14"/>
        <v>120LA UNION</v>
      </c>
      <c r="M302" s="201">
        <v>120</v>
      </c>
      <c r="N302" s="201" t="s">
        <v>261</v>
      </c>
      <c r="O302" s="245" t="s">
        <v>145</v>
      </c>
      <c r="P302" s="235">
        <v>3.5</v>
      </c>
      <c r="Q302" s="235">
        <v>3.5</v>
      </c>
      <c r="R302" s="235">
        <v>3.5</v>
      </c>
      <c r="S302" s="235"/>
      <c r="T302" s="235"/>
      <c r="U302" s="235"/>
      <c r="W302" s="45"/>
    </row>
    <row r="303" spans="1:23" ht="15.75">
      <c r="A303" s="175" t="str">
        <f t="shared" si="15"/>
        <v>111SAN MIGUEL</v>
      </c>
      <c r="B303" s="201">
        <v>111</v>
      </c>
      <c r="C303" s="201" t="s">
        <v>174</v>
      </c>
      <c r="D303" s="243" t="s">
        <v>217</v>
      </c>
      <c r="E303" s="235">
        <v>4</v>
      </c>
      <c r="F303" s="235">
        <v>4</v>
      </c>
      <c r="G303" s="235">
        <v>4</v>
      </c>
      <c r="H303" s="235"/>
      <c r="I303" s="235"/>
      <c r="J303" s="235"/>
      <c r="L303" s="54" t="str">
        <f t="shared" si="14"/>
        <v>120ZACATECOLUCA</v>
      </c>
      <c r="M303" s="201">
        <v>120</v>
      </c>
      <c r="N303" s="201" t="s">
        <v>180</v>
      </c>
      <c r="O303" s="245" t="s">
        <v>145</v>
      </c>
      <c r="P303" s="235">
        <v>3.5</v>
      </c>
      <c r="Q303" s="235">
        <v>3.5</v>
      </c>
      <c r="R303" s="235">
        <v>3.5</v>
      </c>
      <c r="S303" s="235"/>
      <c r="T303" s="235"/>
      <c r="U303" s="235"/>
      <c r="W303" s="45"/>
    </row>
    <row r="304" spans="1:23" ht="15.75">
      <c r="A304" s="175" t="str">
        <f t="shared" si="15"/>
        <v>111SANTA ANA</v>
      </c>
      <c r="B304" s="202">
        <v>111</v>
      </c>
      <c r="C304" s="201" t="s">
        <v>172</v>
      </c>
      <c r="D304" s="243" t="s">
        <v>217</v>
      </c>
      <c r="E304" s="235">
        <v>4.2666666666666666</v>
      </c>
      <c r="F304" s="235">
        <v>4.25</v>
      </c>
      <c r="G304" s="235">
        <v>4.3</v>
      </c>
      <c r="H304" s="235"/>
      <c r="I304" s="235"/>
      <c r="J304" s="235"/>
      <c r="L304" s="54" t="str">
        <f t="shared" si="14"/>
        <v xml:space="preserve">121GERARDO BARRIOS </v>
      </c>
      <c r="M304" s="202">
        <v>121</v>
      </c>
      <c r="N304" s="201" t="s">
        <v>262</v>
      </c>
      <c r="O304" s="245" t="s">
        <v>146</v>
      </c>
      <c r="P304" s="235">
        <v>3</v>
      </c>
      <c r="Q304" s="235">
        <v>3</v>
      </c>
      <c r="R304" s="235">
        <v>3</v>
      </c>
      <c r="S304" s="235"/>
      <c r="T304" s="235"/>
      <c r="U304" s="235"/>
      <c r="W304" s="45"/>
    </row>
    <row r="305" spans="1:23" ht="15.75">
      <c r="A305" s="175" t="str">
        <f t="shared" si="15"/>
        <v>111SAN VICENTE</v>
      </c>
      <c r="B305" s="201">
        <v>111</v>
      </c>
      <c r="C305" s="201" t="s">
        <v>173</v>
      </c>
      <c r="D305" s="243" t="s">
        <v>217</v>
      </c>
      <c r="E305" s="235">
        <v>5</v>
      </c>
      <c r="F305" s="235">
        <v>5</v>
      </c>
      <c r="G305" s="235">
        <v>5</v>
      </c>
      <c r="H305" s="235"/>
      <c r="I305" s="235"/>
      <c r="J305" s="235"/>
      <c r="L305" s="54" t="str">
        <f t="shared" si="14"/>
        <v>121MERCADO CENTRAL</v>
      </c>
      <c r="M305" s="201">
        <v>121</v>
      </c>
      <c r="N305" s="201" t="s">
        <v>229</v>
      </c>
      <c r="O305" s="245" t="s">
        <v>146</v>
      </c>
      <c r="P305" s="235">
        <v>3</v>
      </c>
      <c r="Q305" s="235">
        <v>3</v>
      </c>
      <c r="R305" s="235">
        <v>3</v>
      </c>
      <c r="S305" s="235"/>
      <c r="T305" s="235"/>
      <c r="U305" s="235"/>
      <c r="W305" s="45"/>
    </row>
    <row r="306" spans="1:23" ht="15.75">
      <c r="A306" s="175" t="str">
        <f t="shared" si="15"/>
        <v>112MERCADO CENTRAL</v>
      </c>
      <c r="B306" s="201">
        <v>112</v>
      </c>
      <c r="C306" s="201" t="s">
        <v>229</v>
      </c>
      <c r="D306" s="243" t="s">
        <v>218</v>
      </c>
      <c r="E306" s="235">
        <v>4</v>
      </c>
      <c r="F306" s="235">
        <v>4</v>
      </c>
      <c r="G306" s="235">
        <v>4</v>
      </c>
      <c r="H306" s="235"/>
      <c r="I306" s="235"/>
      <c r="J306" s="235"/>
      <c r="L306" s="54" t="str">
        <f t="shared" si="14"/>
        <v>121AHUACHAPAN</v>
      </c>
      <c r="M306" s="201">
        <v>121</v>
      </c>
      <c r="N306" s="201" t="s">
        <v>260</v>
      </c>
      <c r="O306" s="245" t="s">
        <v>146</v>
      </c>
      <c r="P306" s="235">
        <v>3</v>
      </c>
      <c r="Q306" s="235">
        <v>3</v>
      </c>
      <c r="R306" s="235">
        <v>3</v>
      </c>
      <c r="S306" s="235"/>
      <c r="T306" s="235"/>
      <c r="U306" s="235"/>
      <c r="W306" s="45"/>
    </row>
    <row r="307" spans="1:23" ht="15.75">
      <c r="A307" s="175" t="str">
        <f t="shared" si="15"/>
        <v>112SANTA TECLA</v>
      </c>
      <c r="B307" s="201">
        <v>112</v>
      </c>
      <c r="C307" s="201" t="s">
        <v>183</v>
      </c>
      <c r="D307" s="243" t="s">
        <v>218</v>
      </c>
      <c r="E307" s="235">
        <v>4</v>
      </c>
      <c r="F307" s="235">
        <v>4</v>
      </c>
      <c r="G307" s="235">
        <v>4</v>
      </c>
      <c r="H307" s="235"/>
      <c r="I307" s="235"/>
      <c r="J307" s="235"/>
      <c r="L307" s="54" t="str">
        <f t="shared" si="14"/>
        <v>121LA UNION</v>
      </c>
      <c r="M307" s="201">
        <v>121</v>
      </c>
      <c r="N307" s="201" t="s">
        <v>261</v>
      </c>
      <c r="O307" s="245" t="s">
        <v>146</v>
      </c>
      <c r="P307" s="235">
        <v>3.5</v>
      </c>
      <c r="Q307" s="235">
        <v>3.5</v>
      </c>
      <c r="R307" s="235">
        <v>3.5</v>
      </c>
      <c r="S307" s="235"/>
      <c r="T307" s="235"/>
      <c r="U307" s="235"/>
      <c r="W307" s="45"/>
    </row>
    <row r="308" spans="1:23" ht="15.75">
      <c r="A308" s="175" t="str">
        <f t="shared" si="15"/>
        <v>112SAN MIGUEL</v>
      </c>
      <c r="B308" s="201">
        <v>112</v>
      </c>
      <c r="C308" s="201" t="s">
        <v>174</v>
      </c>
      <c r="D308" s="243" t="s">
        <v>218</v>
      </c>
      <c r="E308" s="235">
        <v>3.6666666666666665</v>
      </c>
      <c r="F308" s="235">
        <v>3.5</v>
      </c>
      <c r="G308" s="235">
        <v>3.75</v>
      </c>
      <c r="H308" s="235"/>
      <c r="I308" s="235"/>
      <c r="J308" s="235"/>
      <c r="L308" s="54" t="str">
        <f t="shared" si="14"/>
        <v>121ZACATECOLUCA</v>
      </c>
      <c r="M308" s="201">
        <v>121</v>
      </c>
      <c r="N308" s="201" t="s">
        <v>180</v>
      </c>
      <c r="O308" s="245" t="s">
        <v>146</v>
      </c>
      <c r="P308" s="235">
        <v>3.5</v>
      </c>
      <c r="Q308" s="235">
        <v>3.5</v>
      </c>
      <c r="R308" s="235">
        <v>3.5</v>
      </c>
      <c r="S308" s="235"/>
      <c r="T308" s="235"/>
      <c r="U308" s="235"/>
      <c r="W308" s="45"/>
    </row>
    <row r="309" spans="1:23" ht="15.75">
      <c r="A309" s="175" t="str">
        <f t="shared" si="15"/>
        <v>112SANTA ANA</v>
      </c>
      <c r="B309" s="202">
        <v>112</v>
      </c>
      <c r="C309" s="201" t="s">
        <v>172</v>
      </c>
      <c r="D309" s="243" t="s">
        <v>218</v>
      </c>
      <c r="E309" s="235">
        <v>3.6666666666666665</v>
      </c>
      <c r="F309" s="235">
        <v>3.5</v>
      </c>
      <c r="G309" s="235">
        <v>3.75</v>
      </c>
      <c r="H309" s="235"/>
      <c r="I309" s="235"/>
      <c r="J309" s="235"/>
      <c r="L309" s="54" t="str">
        <f t="shared" si="14"/>
        <v xml:space="preserve">122GERARDO BARRIOS </v>
      </c>
      <c r="M309" s="202">
        <v>122</v>
      </c>
      <c r="N309" s="201" t="s">
        <v>262</v>
      </c>
      <c r="O309" s="245" t="s">
        <v>155</v>
      </c>
      <c r="P309" s="235">
        <v>2.6</v>
      </c>
      <c r="Q309" s="235">
        <v>2.6</v>
      </c>
      <c r="R309" s="235">
        <v>2.6</v>
      </c>
      <c r="S309" s="235"/>
      <c r="T309" s="235"/>
      <c r="U309" s="235"/>
      <c r="W309" s="45"/>
    </row>
    <row r="310" spans="1:23" ht="15.75">
      <c r="A310" s="175" t="str">
        <f t="shared" si="15"/>
        <v>112SAN VICENTE</v>
      </c>
      <c r="B310" s="201">
        <v>112</v>
      </c>
      <c r="C310" s="201" t="s">
        <v>173</v>
      </c>
      <c r="D310" s="243" t="s">
        <v>218</v>
      </c>
      <c r="E310" s="235">
        <v>4</v>
      </c>
      <c r="F310" s="235">
        <v>4</v>
      </c>
      <c r="G310" s="235">
        <v>4</v>
      </c>
      <c r="H310" s="235"/>
      <c r="I310" s="235"/>
      <c r="J310" s="235"/>
      <c r="L310" s="54" t="str">
        <f t="shared" si="14"/>
        <v>122MERCADO CENTRAL</v>
      </c>
      <c r="M310" s="201">
        <v>122</v>
      </c>
      <c r="N310" s="201" t="s">
        <v>229</v>
      </c>
      <c r="O310" s="245" t="s">
        <v>155</v>
      </c>
      <c r="P310" s="235">
        <v>2.6</v>
      </c>
      <c r="Q310" s="235">
        <v>2.6</v>
      </c>
      <c r="R310" s="235">
        <v>2.6</v>
      </c>
      <c r="S310" s="235"/>
      <c r="T310" s="235"/>
      <c r="U310" s="235"/>
      <c r="W310" s="45"/>
    </row>
    <row r="311" spans="1:23" ht="15.75">
      <c r="A311" s="175" t="str">
        <f t="shared" si="15"/>
        <v>113MERCADO CENTRAL</v>
      </c>
      <c r="B311" s="201">
        <v>113</v>
      </c>
      <c r="C311" s="201" t="s">
        <v>229</v>
      </c>
      <c r="D311" s="243" t="s">
        <v>219</v>
      </c>
      <c r="E311" s="235">
        <v>4</v>
      </c>
      <c r="F311" s="235">
        <v>4</v>
      </c>
      <c r="G311" s="235">
        <v>4</v>
      </c>
      <c r="H311" s="235"/>
      <c r="I311" s="235"/>
      <c r="J311" s="235"/>
      <c r="L311" s="54" t="str">
        <f t="shared" si="14"/>
        <v>122AHUACHAPAN</v>
      </c>
      <c r="M311" s="201">
        <v>122</v>
      </c>
      <c r="N311" s="201" t="s">
        <v>260</v>
      </c>
      <c r="O311" s="245" t="s">
        <v>155</v>
      </c>
      <c r="P311" s="235">
        <v>3</v>
      </c>
      <c r="Q311" s="235">
        <v>3</v>
      </c>
      <c r="R311" s="235">
        <v>3</v>
      </c>
      <c r="S311" s="235"/>
      <c r="T311" s="235"/>
      <c r="U311" s="235"/>
      <c r="W311" s="45"/>
    </row>
    <row r="312" spans="1:23" ht="15.75">
      <c r="A312" s="175" t="str">
        <f t="shared" si="15"/>
        <v>113SANTA TECLA</v>
      </c>
      <c r="B312" s="201">
        <v>113</v>
      </c>
      <c r="C312" s="201" t="s">
        <v>183</v>
      </c>
      <c r="D312" s="243" t="s">
        <v>219</v>
      </c>
      <c r="E312" s="235">
        <v>4</v>
      </c>
      <c r="F312" s="235">
        <v>4</v>
      </c>
      <c r="G312" s="235">
        <v>4</v>
      </c>
      <c r="H312" s="235"/>
      <c r="I312" s="235"/>
      <c r="J312" s="235"/>
      <c r="L312" s="54" t="str">
        <f t="shared" si="14"/>
        <v>122LA UNION</v>
      </c>
      <c r="M312" s="201">
        <v>122</v>
      </c>
      <c r="N312" s="201" t="s">
        <v>261</v>
      </c>
      <c r="O312" s="245" t="s">
        <v>155</v>
      </c>
      <c r="P312" s="235">
        <v>3.5</v>
      </c>
      <c r="Q312" s="235">
        <v>3.5</v>
      </c>
      <c r="R312" s="235">
        <v>3.5</v>
      </c>
      <c r="S312" s="235"/>
      <c r="T312" s="235"/>
      <c r="U312" s="235"/>
      <c r="W312" s="45"/>
    </row>
    <row r="313" spans="1:23" ht="15.75">
      <c r="A313" s="175" t="str">
        <f t="shared" si="15"/>
        <v>113SAN MIGUEL</v>
      </c>
      <c r="B313" s="201">
        <v>113</v>
      </c>
      <c r="C313" s="201" t="s">
        <v>174</v>
      </c>
      <c r="D313" s="243" t="s">
        <v>219</v>
      </c>
      <c r="E313" s="235">
        <v>4</v>
      </c>
      <c r="F313" s="235">
        <v>4</v>
      </c>
      <c r="G313" s="235">
        <v>4</v>
      </c>
      <c r="H313" s="235"/>
      <c r="I313" s="235"/>
      <c r="J313" s="235"/>
      <c r="L313" s="54" t="str">
        <f t="shared" si="14"/>
        <v>122ZACATECOLUCA</v>
      </c>
      <c r="M313" s="201">
        <v>122</v>
      </c>
      <c r="N313" s="201" t="s">
        <v>180</v>
      </c>
      <c r="O313" s="245" t="s">
        <v>155</v>
      </c>
      <c r="P313" s="235">
        <v>3.5</v>
      </c>
      <c r="Q313" s="235">
        <v>3.5</v>
      </c>
      <c r="R313" s="235">
        <v>3.5</v>
      </c>
      <c r="S313" s="235"/>
      <c r="T313" s="235"/>
      <c r="U313" s="235"/>
      <c r="W313" s="45"/>
    </row>
    <row r="314" spans="1:23" ht="15.75">
      <c r="A314" s="175" t="str">
        <f t="shared" si="15"/>
        <v>113SANTA ANA</v>
      </c>
      <c r="B314" s="202">
        <v>113</v>
      </c>
      <c r="C314" s="201" t="s">
        <v>172</v>
      </c>
      <c r="D314" s="243" t="s">
        <v>219</v>
      </c>
      <c r="E314" s="235">
        <v>4</v>
      </c>
      <c r="F314" s="235">
        <v>4</v>
      </c>
      <c r="G314" s="235">
        <v>4</v>
      </c>
      <c r="H314" s="235"/>
      <c r="I314" s="235"/>
      <c r="J314" s="235"/>
      <c r="L314" s="54" t="str">
        <f t="shared" si="14"/>
        <v>123MERCADO CENTRAL</v>
      </c>
      <c r="M314" s="202">
        <v>123</v>
      </c>
      <c r="N314" s="201" t="s">
        <v>229</v>
      </c>
      <c r="O314" s="245" t="s">
        <v>289</v>
      </c>
      <c r="P314" s="235">
        <v>1.5</v>
      </c>
      <c r="Q314" s="235">
        <v>1.5</v>
      </c>
      <c r="R314" s="235">
        <v>1.5</v>
      </c>
      <c r="S314" s="235"/>
      <c r="T314" s="235"/>
      <c r="U314" s="235"/>
      <c r="W314" s="45"/>
    </row>
    <row r="315" spans="1:23" ht="15.75">
      <c r="A315" s="175" t="str">
        <f t="shared" si="15"/>
        <v>113SAN VICENTE</v>
      </c>
      <c r="B315" s="201">
        <v>113</v>
      </c>
      <c r="C315" s="201" t="s">
        <v>173</v>
      </c>
      <c r="D315" s="243" t="s">
        <v>219</v>
      </c>
      <c r="E315" s="235">
        <v>4.5</v>
      </c>
      <c r="F315" s="235">
        <v>4.5</v>
      </c>
      <c r="G315" s="235">
        <v>4.5</v>
      </c>
      <c r="H315" s="235"/>
      <c r="I315" s="235"/>
      <c r="J315" s="235"/>
      <c r="L315" s="54" t="str">
        <f t="shared" si="14"/>
        <v>124MERCADO CENTRAL</v>
      </c>
      <c r="M315" s="201">
        <v>124</v>
      </c>
      <c r="N315" s="201" t="s">
        <v>229</v>
      </c>
      <c r="O315" s="245" t="s">
        <v>147</v>
      </c>
      <c r="P315" s="235">
        <v>1.3333333333333333</v>
      </c>
      <c r="Q315" s="235">
        <v>1.3</v>
      </c>
      <c r="R315" s="235">
        <v>1.35</v>
      </c>
      <c r="S315" s="235"/>
      <c r="T315" s="235"/>
      <c r="U315" s="235"/>
      <c r="W315" s="45"/>
    </row>
    <row r="316" spans="1:23" ht="15.75">
      <c r="A316" s="175" t="str">
        <f t="shared" si="15"/>
        <v>114MERCADO CENTRAL</v>
      </c>
      <c r="B316" s="201">
        <v>114</v>
      </c>
      <c r="C316" s="201" t="s">
        <v>229</v>
      </c>
      <c r="D316" s="243" t="s">
        <v>220</v>
      </c>
      <c r="E316" s="235">
        <v>4</v>
      </c>
      <c r="F316" s="235">
        <v>4</v>
      </c>
      <c r="G316" s="235">
        <v>4</v>
      </c>
      <c r="H316" s="235"/>
      <c r="I316" s="235"/>
      <c r="J316" s="235"/>
      <c r="L316" s="54" t="str">
        <f t="shared" si="14"/>
        <v>124AHUACHAPAN</v>
      </c>
      <c r="M316" s="201">
        <v>124</v>
      </c>
      <c r="N316" s="201" t="s">
        <v>260</v>
      </c>
      <c r="O316" s="245" t="s">
        <v>147</v>
      </c>
      <c r="P316" s="235">
        <v>1.2666666666666666</v>
      </c>
      <c r="Q316" s="235">
        <v>1.2</v>
      </c>
      <c r="R316" s="235">
        <v>1.3</v>
      </c>
      <c r="S316" s="235"/>
      <c r="T316" s="235"/>
      <c r="U316" s="235"/>
      <c r="W316" s="45"/>
    </row>
    <row r="317" spans="1:23" ht="15.75">
      <c r="A317" s="175" t="str">
        <f t="shared" si="15"/>
        <v>114SANTA TECLA</v>
      </c>
      <c r="B317" s="201">
        <v>114</v>
      </c>
      <c r="C317" s="201" t="s">
        <v>183</v>
      </c>
      <c r="D317" s="243" t="s">
        <v>220</v>
      </c>
      <c r="E317" s="235">
        <v>4</v>
      </c>
      <c r="F317" s="235">
        <v>4</v>
      </c>
      <c r="G317" s="235">
        <v>4</v>
      </c>
      <c r="H317" s="235"/>
      <c r="I317" s="235"/>
      <c r="J317" s="235"/>
      <c r="L317" s="54" t="str">
        <f t="shared" si="14"/>
        <v>124LA UNION</v>
      </c>
      <c r="M317" s="201">
        <v>124</v>
      </c>
      <c r="N317" s="201" t="s">
        <v>261</v>
      </c>
      <c r="O317" s="245" t="s">
        <v>147</v>
      </c>
      <c r="P317" s="235">
        <v>1.2875000000000001</v>
      </c>
      <c r="Q317" s="235">
        <v>1.25</v>
      </c>
      <c r="R317" s="235">
        <v>1.35</v>
      </c>
      <c r="S317" s="235"/>
      <c r="T317" s="235"/>
      <c r="U317" s="235"/>
      <c r="W317" s="45"/>
    </row>
    <row r="318" spans="1:23" ht="15.75">
      <c r="A318" s="175" t="str">
        <f t="shared" si="15"/>
        <v>114SAN MIGUEL</v>
      </c>
      <c r="B318" s="201">
        <v>114</v>
      </c>
      <c r="C318" s="201" t="s">
        <v>174</v>
      </c>
      <c r="D318" s="243" t="s">
        <v>220</v>
      </c>
      <c r="E318" s="235">
        <v>4</v>
      </c>
      <c r="F318" s="235">
        <v>4</v>
      </c>
      <c r="G318" s="235">
        <v>4</v>
      </c>
      <c r="H318" s="235"/>
      <c r="I318" s="235"/>
      <c r="J318" s="235"/>
      <c r="L318" s="54" t="str">
        <f t="shared" si="14"/>
        <v>124ZACATECOLUCA</v>
      </c>
      <c r="M318" s="201">
        <v>124</v>
      </c>
      <c r="N318" s="201" t="s">
        <v>180</v>
      </c>
      <c r="O318" s="245" t="s">
        <v>147</v>
      </c>
      <c r="P318" s="235">
        <v>1.34375</v>
      </c>
      <c r="Q318" s="235">
        <v>1.25</v>
      </c>
      <c r="R318" s="235">
        <v>1.6</v>
      </c>
      <c r="S318" s="235"/>
      <c r="T318" s="235"/>
      <c r="U318" s="235"/>
      <c r="W318" s="45"/>
    </row>
    <row r="319" spans="1:23" ht="15.75">
      <c r="A319" s="175" t="str">
        <f t="shared" si="15"/>
        <v>114SANTA ANA</v>
      </c>
      <c r="B319" s="202">
        <v>114</v>
      </c>
      <c r="C319" s="201" t="s">
        <v>172</v>
      </c>
      <c r="D319" s="243" t="s">
        <v>220</v>
      </c>
      <c r="E319" s="235">
        <v>4</v>
      </c>
      <c r="F319" s="235">
        <v>4</v>
      </c>
      <c r="G319" s="235">
        <v>4</v>
      </c>
      <c r="H319" s="235"/>
      <c r="I319" s="235"/>
      <c r="J319" s="235"/>
      <c r="L319" s="54" t="str">
        <f t="shared" si="14"/>
        <v>125MERCADO CENTRAL</v>
      </c>
      <c r="M319" s="202">
        <v>125</v>
      </c>
      <c r="N319" s="201" t="s">
        <v>229</v>
      </c>
      <c r="O319" s="245" t="s">
        <v>148</v>
      </c>
      <c r="P319" s="235">
        <v>1.75</v>
      </c>
      <c r="Q319" s="235">
        <v>1.75</v>
      </c>
      <c r="R319" s="235">
        <v>1.75</v>
      </c>
      <c r="S319" s="235"/>
      <c r="T319" s="235"/>
      <c r="U319" s="235"/>
      <c r="W319" s="45"/>
    </row>
    <row r="320" spans="1:23" ht="15.75">
      <c r="A320" s="175" t="str">
        <f t="shared" si="15"/>
        <v>114SAN VICENTE</v>
      </c>
      <c r="B320" s="201">
        <v>114</v>
      </c>
      <c r="C320" s="201" t="s">
        <v>173</v>
      </c>
      <c r="D320" s="243" t="s">
        <v>220</v>
      </c>
      <c r="E320" s="235">
        <v>4.5</v>
      </c>
      <c r="F320" s="235">
        <v>4.5</v>
      </c>
      <c r="G320" s="235">
        <v>4.5</v>
      </c>
      <c r="H320" s="235"/>
      <c r="I320" s="235"/>
      <c r="J320" s="235"/>
      <c r="L320" s="54" t="str">
        <f t="shared" si="14"/>
        <v>125AHUACHAPAN</v>
      </c>
      <c r="M320" s="201">
        <v>125</v>
      </c>
      <c r="N320" s="201" t="s">
        <v>260</v>
      </c>
      <c r="O320" s="245" t="s">
        <v>148</v>
      </c>
      <c r="P320" s="235">
        <v>1.7333333333333334</v>
      </c>
      <c r="Q320" s="235">
        <v>1.7</v>
      </c>
      <c r="R320" s="235">
        <v>1.8</v>
      </c>
      <c r="S320" s="235"/>
      <c r="T320" s="235"/>
      <c r="U320" s="235"/>
      <c r="W320" s="45"/>
    </row>
    <row r="321" spans="1:23" ht="15.75">
      <c r="A321" s="175" t="str">
        <f t="shared" si="15"/>
        <v>115MERCADO CENTRAL</v>
      </c>
      <c r="B321" s="201">
        <v>115</v>
      </c>
      <c r="C321" s="201" t="s">
        <v>229</v>
      </c>
      <c r="D321" s="243" t="s">
        <v>221</v>
      </c>
      <c r="E321" s="235">
        <v>4</v>
      </c>
      <c r="F321" s="235">
        <v>4</v>
      </c>
      <c r="G321" s="235">
        <v>4</v>
      </c>
      <c r="H321" s="235"/>
      <c r="I321" s="235"/>
      <c r="J321" s="235"/>
      <c r="L321" s="54" t="str">
        <f t="shared" si="14"/>
        <v>125LA UNION</v>
      </c>
      <c r="M321" s="201">
        <v>125</v>
      </c>
      <c r="N321" s="201" t="s">
        <v>261</v>
      </c>
      <c r="O321" s="245" t="s">
        <v>148</v>
      </c>
      <c r="P321" s="235">
        <v>1.9750000000000001</v>
      </c>
      <c r="Q321" s="235">
        <v>1.9</v>
      </c>
      <c r="R321" s="235">
        <v>2</v>
      </c>
      <c r="S321" s="235"/>
      <c r="T321" s="235"/>
      <c r="U321" s="235"/>
      <c r="W321" s="45"/>
    </row>
    <row r="322" spans="1:23" ht="15.75">
      <c r="A322" s="175" t="str">
        <f t="shared" si="15"/>
        <v>115SANTA TECLA</v>
      </c>
      <c r="B322" s="201">
        <v>115</v>
      </c>
      <c r="C322" s="201" t="s">
        <v>183</v>
      </c>
      <c r="D322" s="243" t="s">
        <v>221</v>
      </c>
      <c r="E322" s="235">
        <v>4</v>
      </c>
      <c r="F322" s="235">
        <v>4</v>
      </c>
      <c r="G322" s="235">
        <v>4</v>
      </c>
      <c r="H322" s="235"/>
      <c r="I322" s="235"/>
      <c r="J322" s="235"/>
      <c r="L322" s="54" t="str">
        <f t="shared" si="14"/>
        <v>125ZACATECOLUCA</v>
      </c>
      <c r="M322" s="201">
        <v>125</v>
      </c>
      <c r="N322" s="201" t="s">
        <v>180</v>
      </c>
      <c r="O322" s="245" t="s">
        <v>148</v>
      </c>
      <c r="P322" s="235">
        <v>2</v>
      </c>
      <c r="Q322" s="235">
        <v>2</v>
      </c>
      <c r="R322" s="235">
        <v>2</v>
      </c>
      <c r="S322" s="235"/>
      <c r="T322" s="235"/>
      <c r="U322" s="235"/>
      <c r="W322" s="45"/>
    </row>
    <row r="323" spans="1:23" ht="15.75">
      <c r="A323" s="175" t="str">
        <f t="shared" si="15"/>
        <v>115SAN MIGUEL</v>
      </c>
      <c r="B323" s="201">
        <v>115</v>
      </c>
      <c r="C323" s="201" t="s">
        <v>174</v>
      </c>
      <c r="D323" s="243" t="s">
        <v>221</v>
      </c>
      <c r="E323" s="235">
        <v>4</v>
      </c>
      <c r="F323" s="235">
        <v>4</v>
      </c>
      <c r="G323" s="235">
        <v>4</v>
      </c>
      <c r="H323" s="235"/>
      <c r="I323" s="235"/>
      <c r="J323" s="235"/>
      <c r="L323" s="54" t="str">
        <f t="shared" si="14"/>
        <v>126MERCADO CENTRAL</v>
      </c>
      <c r="M323" s="201">
        <v>126</v>
      </c>
      <c r="N323" s="201" t="s">
        <v>229</v>
      </c>
      <c r="O323" s="245" t="s">
        <v>269</v>
      </c>
      <c r="P323" s="235">
        <v>5.125</v>
      </c>
      <c r="Q323" s="235">
        <v>5</v>
      </c>
      <c r="R323" s="235">
        <v>5.25</v>
      </c>
      <c r="S323" s="235"/>
      <c r="T323" s="235"/>
      <c r="U323" s="235"/>
      <c r="W323" s="45"/>
    </row>
    <row r="324" spans="1:23" ht="15.75">
      <c r="A324" s="175" t="str">
        <f t="shared" si="15"/>
        <v>115SANTA ANA</v>
      </c>
      <c r="B324" s="202">
        <v>115</v>
      </c>
      <c r="C324" s="201" t="s">
        <v>172</v>
      </c>
      <c r="D324" s="243" t="s">
        <v>221</v>
      </c>
      <c r="E324" s="235">
        <v>4</v>
      </c>
      <c r="F324" s="235">
        <v>4</v>
      </c>
      <c r="G324" s="235">
        <v>4</v>
      </c>
      <c r="H324" s="235"/>
      <c r="I324" s="235"/>
      <c r="J324" s="235"/>
      <c r="L324" s="54" t="str">
        <f t="shared" si="14"/>
        <v>126AHUACHAPAN</v>
      </c>
      <c r="M324" s="202">
        <v>126</v>
      </c>
      <c r="N324" s="201" t="s">
        <v>260</v>
      </c>
      <c r="O324" s="245" t="s">
        <v>269</v>
      </c>
      <c r="P324" s="235">
        <v>4.875</v>
      </c>
      <c r="Q324" s="235">
        <v>4.75</v>
      </c>
      <c r="R324" s="235">
        <v>5</v>
      </c>
      <c r="S324" s="235"/>
      <c r="T324" s="235"/>
      <c r="U324" s="235"/>
      <c r="W324" s="45"/>
    </row>
    <row r="325" spans="1:23" ht="15.75">
      <c r="A325" s="175" t="str">
        <f t="shared" si="15"/>
        <v>115SAN VICENTE</v>
      </c>
      <c r="B325" s="201">
        <v>115</v>
      </c>
      <c r="C325" s="201" t="s">
        <v>173</v>
      </c>
      <c r="D325" s="243" t="s">
        <v>221</v>
      </c>
      <c r="E325" s="235">
        <v>4</v>
      </c>
      <c r="F325" s="235">
        <v>4</v>
      </c>
      <c r="G325" s="235">
        <v>4</v>
      </c>
      <c r="H325" s="235"/>
      <c r="I325" s="235"/>
      <c r="J325" s="235"/>
      <c r="L325" s="54" t="str">
        <f t="shared" si="14"/>
        <v>126LA UNION</v>
      </c>
      <c r="M325" s="201">
        <v>126</v>
      </c>
      <c r="N325" s="201" t="s">
        <v>261</v>
      </c>
      <c r="O325" s="245" t="s">
        <v>269</v>
      </c>
      <c r="P325" s="235">
        <v>5.8</v>
      </c>
      <c r="Q325" s="235">
        <v>5.75</v>
      </c>
      <c r="R325" s="235">
        <v>5.9</v>
      </c>
      <c r="S325" s="235"/>
      <c r="T325" s="235"/>
      <c r="U325" s="235"/>
      <c r="W325" s="45"/>
    </row>
    <row r="326" spans="1:23" ht="15.75">
      <c r="A326" s="175" t="str">
        <f t="shared" si="15"/>
        <v>116MERCADO CENTRAL</v>
      </c>
      <c r="B326" s="201">
        <v>116</v>
      </c>
      <c r="C326" s="201" t="s">
        <v>229</v>
      </c>
      <c r="D326" s="243" t="s">
        <v>222</v>
      </c>
      <c r="E326" s="235">
        <v>4</v>
      </c>
      <c r="F326" s="235">
        <v>4</v>
      </c>
      <c r="G326" s="235">
        <v>4</v>
      </c>
      <c r="H326" s="235"/>
      <c r="I326" s="235"/>
      <c r="J326" s="235"/>
      <c r="L326" s="54" t="str">
        <f t="shared" si="14"/>
        <v>126ZACATECOLUCA</v>
      </c>
      <c r="M326" s="201">
        <v>126</v>
      </c>
      <c r="N326" s="201" t="s">
        <v>180</v>
      </c>
      <c r="O326" s="245" t="s">
        <v>269</v>
      </c>
      <c r="P326" s="235">
        <v>5.3250000000000002</v>
      </c>
      <c r="Q326" s="235">
        <v>4.6500000000000004</v>
      </c>
      <c r="R326" s="235">
        <v>5.7</v>
      </c>
      <c r="S326" s="235"/>
      <c r="T326" s="235"/>
      <c r="U326" s="235"/>
      <c r="W326" s="45"/>
    </row>
    <row r="327" spans="1:23" ht="15.75">
      <c r="A327" s="175" t="str">
        <f t="shared" si="15"/>
        <v>116SANTA TECLA</v>
      </c>
      <c r="B327" s="201">
        <v>116</v>
      </c>
      <c r="C327" s="201" t="s">
        <v>183</v>
      </c>
      <c r="D327" s="243" t="s">
        <v>222</v>
      </c>
      <c r="E327" s="235">
        <v>4</v>
      </c>
      <c r="F327" s="235">
        <v>4</v>
      </c>
      <c r="G327" s="235">
        <v>4</v>
      </c>
      <c r="H327" s="235"/>
      <c r="I327" s="235"/>
      <c r="J327" s="235"/>
      <c r="L327" s="54" t="str">
        <f t="shared" ref="L327:L390" si="16">+M327&amp;N327</f>
        <v>127MERCADO CENTRAL</v>
      </c>
      <c r="M327" s="201">
        <v>127</v>
      </c>
      <c r="N327" s="201" t="s">
        <v>229</v>
      </c>
      <c r="O327" s="245" t="s">
        <v>270</v>
      </c>
      <c r="P327" s="235">
        <v>4.7875000000000005</v>
      </c>
      <c r="Q327" s="235">
        <v>4.75</v>
      </c>
      <c r="R327" s="235">
        <v>4.8</v>
      </c>
      <c r="S327" s="235"/>
      <c r="T327" s="235"/>
      <c r="U327" s="235"/>
      <c r="W327" s="45"/>
    </row>
    <row r="328" spans="1:23" ht="15.75">
      <c r="A328" s="175" t="str">
        <f t="shared" si="15"/>
        <v>116SAN MIGUEL</v>
      </c>
      <c r="B328" s="201">
        <v>116</v>
      </c>
      <c r="C328" s="201" t="s">
        <v>174</v>
      </c>
      <c r="D328" s="243" t="s">
        <v>222</v>
      </c>
      <c r="E328" s="235">
        <v>4</v>
      </c>
      <c r="F328" s="235">
        <v>4</v>
      </c>
      <c r="G328" s="235">
        <v>4</v>
      </c>
      <c r="H328" s="235"/>
      <c r="I328" s="235"/>
      <c r="J328" s="235"/>
      <c r="L328" s="54" t="str">
        <f t="shared" si="16"/>
        <v>127AHUACHAPAN</v>
      </c>
      <c r="M328" s="201">
        <v>127</v>
      </c>
      <c r="N328" s="201" t="s">
        <v>260</v>
      </c>
      <c r="O328" s="245" t="s">
        <v>270</v>
      </c>
      <c r="P328" s="235">
        <v>4.625</v>
      </c>
      <c r="Q328" s="235">
        <v>4.5</v>
      </c>
      <c r="R328" s="235">
        <v>4.75</v>
      </c>
      <c r="S328" s="235"/>
      <c r="T328" s="235"/>
      <c r="U328" s="235"/>
      <c r="W328" s="45"/>
    </row>
    <row r="329" spans="1:23" ht="15.75">
      <c r="A329" s="175" t="str">
        <f t="shared" si="15"/>
        <v>116SANTA ANA</v>
      </c>
      <c r="B329" s="202">
        <v>116</v>
      </c>
      <c r="C329" s="201" t="s">
        <v>172</v>
      </c>
      <c r="D329" s="243" t="s">
        <v>222</v>
      </c>
      <c r="E329" s="235">
        <v>4</v>
      </c>
      <c r="F329" s="235">
        <v>4</v>
      </c>
      <c r="G329" s="235">
        <v>4</v>
      </c>
      <c r="H329" s="235"/>
      <c r="I329" s="235"/>
      <c r="J329" s="235"/>
      <c r="L329" s="54" t="str">
        <f t="shared" si="16"/>
        <v>127LA UNION</v>
      </c>
      <c r="M329" s="202">
        <v>127</v>
      </c>
      <c r="N329" s="201" t="s">
        <v>261</v>
      </c>
      <c r="O329" s="245" t="s">
        <v>270</v>
      </c>
      <c r="P329" s="235">
        <v>5.5</v>
      </c>
      <c r="Q329" s="235">
        <v>5.5</v>
      </c>
      <c r="R329" s="235">
        <v>5.5</v>
      </c>
      <c r="S329" s="235"/>
      <c r="T329" s="235"/>
      <c r="U329" s="235"/>
      <c r="W329" s="45"/>
    </row>
    <row r="330" spans="1:23" ht="15.75">
      <c r="A330" s="175" t="str">
        <f t="shared" si="15"/>
        <v>116SAN VICENTE</v>
      </c>
      <c r="B330" s="201">
        <v>116</v>
      </c>
      <c r="C330" s="201" t="s">
        <v>173</v>
      </c>
      <c r="D330" s="243" t="s">
        <v>222</v>
      </c>
      <c r="E330" s="235">
        <v>4</v>
      </c>
      <c r="F330" s="235">
        <v>4</v>
      </c>
      <c r="G330" s="235">
        <v>4</v>
      </c>
      <c r="H330" s="235"/>
      <c r="I330" s="235"/>
      <c r="J330" s="235"/>
      <c r="L330" s="54" t="str">
        <f t="shared" si="16"/>
        <v>127ZACATECOLUCA</v>
      </c>
      <c r="M330" s="201">
        <v>127</v>
      </c>
      <c r="N330" s="201" t="s">
        <v>180</v>
      </c>
      <c r="O330" s="245" t="s">
        <v>270</v>
      </c>
      <c r="P330" s="235">
        <v>4.9375</v>
      </c>
      <c r="Q330" s="235">
        <v>4.5</v>
      </c>
      <c r="R330" s="235">
        <v>5.25</v>
      </c>
      <c r="S330" s="235"/>
      <c r="T330" s="235"/>
      <c r="U330" s="235"/>
      <c r="W330" s="45"/>
    </row>
    <row r="331" spans="1:23" ht="15.75">
      <c r="A331" s="175" t="str">
        <f t="shared" si="15"/>
        <v>119MERCADO CENTRAL</v>
      </c>
      <c r="B331" s="201">
        <v>119</v>
      </c>
      <c r="C331" s="201" t="s">
        <v>229</v>
      </c>
      <c r="D331" s="243" t="s">
        <v>144</v>
      </c>
      <c r="E331" s="235">
        <v>6</v>
      </c>
      <c r="F331" s="235">
        <v>6</v>
      </c>
      <c r="G331" s="235">
        <v>6</v>
      </c>
      <c r="H331" s="235"/>
      <c r="I331" s="235"/>
      <c r="J331" s="235"/>
      <c r="L331" s="54" t="str">
        <f t="shared" si="16"/>
        <v>128MERCADO CENTRAL</v>
      </c>
      <c r="M331" s="201">
        <v>128</v>
      </c>
      <c r="N331" s="201" t="s">
        <v>229</v>
      </c>
      <c r="O331" s="245" t="s">
        <v>290</v>
      </c>
      <c r="P331" s="235">
        <v>56.5</v>
      </c>
      <c r="Q331" s="235">
        <v>56</v>
      </c>
      <c r="R331" s="235">
        <v>57</v>
      </c>
      <c r="S331" s="235"/>
      <c r="T331" s="235"/>
      <c r="U331" s="235"/>
      <c r="W331" s="45"/>
    </row>
    <row r="332" spans="1:23" ht="15.75">
      <c r="A332" s="175" t="str">
        <f t="shared" si="15"/>
        <v>119SANTA TECLA</v>
      </c>
      <c r="B332" s="201">
        <v>119</v>
      </c>
      <c r="C332" s="201" t="s">
        <v>183</v>
      </c>
      <c r="D332" s="243" t="s">
        <v>144</v>
      </c>
      <c r="E332" s="235">
        <v>5</v>
      </c>
      <c r="F332" s="235">
        <v>5</v>
      </c>
      <c r="G332" s="235">
        <v>5</v>
      </c>
      <c r="H332" s="235"/>
      <c r="I332" s="235"/>
      <c r="J332" s="235"/>
      <c r="L332" s="54" t="str">
        <f t="shared" si="16"/>
        <v>128ZACATECOLUCA</v>
      </c>
      <c r="M332" s="201">
        <v>128</v>
      </c>
      <c r="N332" s="201" t="s">
        <v>180</v>
      </c>
      <c r="O332" s="245" t="s">
        <v>290</v>
      </c>
      <c r="P332" s="235">
        <v>58</v>
      </c>
      <c r="Q332" s="235">
        <v>56</v>
      </c>
      <c r="R332" s="235">
        <v>60</v>
      </c>
      <c r="S332" s="235"/>
      <c r="T332" s="235"/>
      <c r="U332" s="235"/>
      <c r="W332" s="45"/>
    </row>
    <row r="333" spans="1:23" ht="15.75">
      <c r="A333" s="175" t="str">
        <f t="shared" si="15"/>
        <v>119SAN MIGUEL</v>
      </c>
      <c r="B333" s="201">
        <v>119</v>
      </c>
      <c r="C333" s="201" t="s">
        <v>174</v>
      </c>
      <c r="D333" s="243" t="s">
        <v>144</v>
      </c>
      <c r="E333" s="235">
        <v>6.666666666666667</v>
      </c>
      <c r="F333" s="235">
        <v>6.5</v>
      </c>
      <c r="G333" s="235">
        <v>7</v>
      </c>
      <c r="H333" s="235"/>
      <c r="I333" s="235"/>
      <c r="J333" s="235"/>
      <c r="L333" s="54" t="str">
        <f t="shared" si="16"/>
        <v>129MERCADO CENTRAL</v>
      </c>
      <c r="M333" s="201">
        <v>129</v>
      </c>
      <c r="N333" s="201" t="s">
        <v>229</v>
      </c>
      <c r="O333" s="245" t="s">
        <v>291</v>
      </c>
      <c r="P333" s="235">
        <v>54.75</v>
      </c>
      <c r="Q333" s="235">
        <v>54</v>
      </c>
      <c r="R333" s="235">
        <v>55</v>
      </c>
      <c r="S333" s="235"/>
      <c r="T333" s="235"/>
      <c r="U333" s="235"/>
      <c r="W333" s="45"/>
    </row>
    <row r="334" spans="1:23" ht="15.75">
      <c r="A334" s="175" t="str">
        <f t="shared" si="15"/>
        <v>119SANTA ANA</v>
      </c>
      <c r="B334" s="202">
        <v>119</v>
      </c>
      <c r="C334" s="201" t="s">
        <v>172</v>
      </c>
      <c r="D334" s="243" t="s">
        <v>144</v>
      </c>
      <c r="E334" s="235">
        <v>5</v>
      </c>
      <c r="F334" s="235">
        <v>5</v>
      </c>
      <c r="G334" s="235">
        <v>5</v>
      </c>
      <c r="H334" s="235"/>
      <c r="I334" s="235"/>
      <c r="J334" s="235"/>
      <c r="L334" s="54" t="str">
        <f t="shared" si="16"/>
        <v>129ZACATECOLUCA</v>
      </c>
      <c r="M334" s="202">
        <v>129</v>
      </c>
      <c r="N334" s="201" t="s">
        <v>180</v>
      </c>
      <c r="O334" s="245" t="s">
        <v>291</v>
      </c>
      <c r="P334" s="235">
        <v>56</v>
      </c>
      <c r="Q334" s="235">
        <v>54</v>
      </c>
      <c r="R334" s="235">
        <v>58</v>
      </c>
      <c r="S334" s="235"/>
      <c r="T334" s="235"/>
      <c r="U334" s="235"/>
      <c r="W334" s="45"/>
    </row>
    <row r="335" spans="1:23" ht="15.75">
      <c r="A335" s="175" t="str">
        <f t="shared" si="15"/>
        <v>119SAN VICENTE</v>
      </c>
      <c r="B335" s="201">
        <v>119</v>
      </c>
      <c r="C335" s="201" t="s">
        <v>173</v>
      </c>
      <c r="D335" s="243" t="s">
        <v>144</v>
      </c>
      <c r="E335" s="235">
        <v>5.833333333333333</v>
      </c>
      <c r="F335" s="235">
        <v>5.5</v>
      </c>
      <c r="G335" s="235">
        <v>6</v>
      </c>
      <c r="H335" s="235"/>
      <c r="I335" s="235"/>
      <c r="J335" s="235"/>
      <c r="L335" s="54" t="str">
        <f t="shared" si="16"/>
        <v xml:space="preserve">130GERARDO BARRIOS </v>
      </c>
      <c r="M335" s="201">
        <v>130</v>
      </c>
      <c r="N335" s="201" t="s">
        <v>262</v>
      </c>
      <c r="O335" s="245" t="s">
        <v>150</v>
      </c>
      <c r="P335" s="235">
        <v>3</v>
      </c>
      <c r="Q335" s="235">
        <v>3</v>
      </c>
      <c r="R335" s="235">
        <v>3</v>
      </c>
      <c r="S335" s="235"/>
      <c r="T335" s="235"/>
      <c r="U335" s="235"/>
      <c r="W335" s="45"/>
    </row>
    <row r="336" spans="1:23" ht="15.75">
      <c r="A336" s="175" t="str">
        <f t="shared" si="15"/>
        <v>120MERCADO CENTRAL</v>
      </c>
      <c r="B336" s="201">
        <v>120</v>
      </c>
      <c r="C336" s="201" t="s">
        <v>229</v>
      </c>
      <c r="D336" s="243" t="s">
        <v>145</v>
      </c>
      <c r="E336" s="235">
        <v>3</v>
      </c>
      <c r="F336" s="235">
        <v>3</v>
      </c>
      <c r="G336" s="235">
        <v>3</v>
      </c>
      <c r="H336" s="235"/>
      <c r="I336" s="235"/>
      <c r="J336" s="235"/>
      <c r="L336" s="54" t="str">
        <f t="shared" si="16"/>
        <v>130MERCADO CENTRAL</v>
      </c>
      <c r="M336" s="201">
        <v>130</v>
      </c>
      <c r="N336" s="201" t="s">
        <v>229</v>
      </c>
      <c r="O336" s="245" t="s">
        <v>150</v>
      </c>
      <c r="P336" s="235">
        <v>3</v>
      </c>
      <c r="Q336" s="235">
        <v>3</v>
      </c>
      <c r="R336" s="235">
        <v>3</v>
      </c>
      <c r="S336" s="235"/>
      <c r="T336" s="235"/>
      <c r="U336" s="235"/>
      <c r="W336" s="45"/>
    </row>
    <row r="337" spans="1:23" ht="15.75">
      <c r="A337" s="175" t="str">
        <f t="shared" si="15"/>
        <v>120SANTA TECLA</v>
      </c>
      <c r="B337" s="201">
        <v>120</v>
      </c>
      <c r="C337" s="201" t="s">
        <v>183</v>
      </c>
      <c r="D337" s="243" t="s">
        <v>145</v>
      </c>
      <c r="E337" s="235">
        <v>3.375</v>
      </c>
      <c r="F337" s="235">
        <v>3.25</v>
      </c>
      <c r="G337" s="235">
        <v>3.5</v>
      </c>
      <c r="H337" s="235"/>
      <c r="I337" s="235"/>
      <c r="J337" s="235"/>
      <c r="L337" s="54" t="str">
        <f t="shared" si="16"/>
        <v>130AHUACHAPAN</v>
      </c>
      <c r="M337" s="201">
        <v>130</v>
      </c>
      <c r="N337" s="201" t="s">
        <v>260</v>
      </c>
      <c r="O337" s="245" t="s">
        <v>150</v>
      </c>
      <c r="P337" s="235">
        <v>3.5</v>
      </c>
      <c r="Q337" s="235">
        <v>3.5</v>
      </c>
      <c r="R337" s="235">
        <v>3.5</v>
      </c>
      <c r="S337" s="235"/>
      <c r="T337" s="235"/>
      <c r="U337" s="235"/>
      <c r="W337" s="45"/>
    </row>
    <row r="338" spans="1:23" ht="15.75">
      <c r="A338" s="175" t="str">
        <f t="shared" si="15"/>
        <v>120SAN MIGUEL</v>
      </c>
      <c r="B338" s="201">
        <v>120</v>
      </c>
      <c r="C338" s="201" t="s">
        <v>174</v>
      </c>
      <c r="D338" s="243" t="s">
        <v>145</v>
      </c>
      <c r="E338" s="235">
        <v>3.5</v>
      </c>
      <c r="F338" s="235">
        <v>3.5</v>
      </c>
      <c r="G338" s="235">
        <v>3.5</v>
      </c>
      <c r="H338" s="235"/>
      <c r="I338" s="235"/>
      <c r="J338" s="235"/>
      <c r="L338" s="54" t="str">
        <f t="shared" si="16"/>
        <v>130LA UNION</v>
      </c>
      <c r="M338" s="201">
        <v>130</v>
      </c>
      <c r="N338" s="201" t="s">
        <v>261</v>
      </c>
      <c r="O338" s="245" t="s">
        <v>150</v>
      </c>
      <c r="P338" s="235">
        <v>3</v>
      </c>
      <c r="Q338" s="235">
        <v>3</v>
      </c>
      <c r="R338" s="235">
        <v>3</v>
      </c>
      <c r="S338" s="235"/>
      <c r="T338" s="235"/>
      <c r="U338" s="235"/>
      <c r="W338" s="45"/>
    </row>
    <row r="339" spans="1:23" ht="15.75">
      <c r="A339" s="175" t="str">
        <f t="shared" si="15"/>
        <v>120SANTA ANA</v>
      </c>
      <c r="B339" s="202">
        <v>120</v>
      </c>
      <c r="C339" s="201" t="s">
        <v>172</v>
      </c>
      <c r="D339" s="243" t="s">
        <v>145</v>
      </c>
      <c r="E339" s="235">
        <v>3</v>
      </c>
      <c r="F339" s="235">
        <v>3</v>
      </c>
      <c r="G339" s="235">
        <v>3</v>
      </c>
      <c r="H339" s="235"/>
      <c r="I339" s="235"/>
      <c r="J339" s="235"/>
      <c r="L339" s="54" t="str">
        <f t="shared" si="16"/>
        <v>130ZACATECOLUCA</v>
      </c>
      <c r="M339" s="202">
        <v>130</v>
      </c>
      <c r="N339" s="201" t="s">
        <v>180</v>
      </c>
      <c r="O339" s="245" t="s">
        <v>150</v>
      </c>
      <c r="P339" s="235">
        <v>3.125</v>
      </c>
      <c r="Q339" s="235">
        <v>3</v>
      </c>
      <c r="R339" s="235">
        <v>3.5</v>
      </c>
      <c r="S339" s="235"/>
      <c r="T339" s="235"/>
      <c r="U339" s="235"/>
      <c r="W339" s="45"/>
    </row>
    <row r="340" spans="1:23" ht="15.75">
      <c r="A340" s="175" t="str">
        <f t="shared" ref="A340:A402" si="17">+B340&amp;C340</f>
        <v>120SAN VICENTE</v>
      </c>
      <c r="B340" s="201">
        <v>120</v>
      </c>
      <c r="C340" s="201" t="s">
        <v>173</v>
      </c>
      <c r="D340" s="243" t="s">
        <v>145</v>
      </c>
      <c r="E340" s="235">
        <v>3.5</v>
      </c>
      <c r="F340" s="235">
        <v>3.5</v>
      </c>
      <c r="G340" s="235">
        <v>3.5</v>
      </c>
      <c r="H340" s="235"/>
      <c r="I340" s="235"/>
      <c r="J340" s="235"/>
      <c r="L340" s="54" t="str">
        <f t="shared" si="16"/>
        <v xml:space="preserve">132GERARDO BARRIOS </v>
      </c>
      <c r="M340" s="201">
        <v>132</v>
      </c>
      <c r="N340" s="201" t="s">
        <v>262</v>
      </c>
      <c r="O340" s="245" t="s">
        <v>151</v>
      </c>
      <c r="P340" s="235">
        <v>2.6</v>
      </c>
      <c r="Q340" s="235">
        <v>2.6</v>
      </c>
      <c r="R340" s="235">
        <v>2.6</v>
      </c>
      <c r="S340" s="235"/>
      <c r="T340" s="235"/>
      <c r="U340" s="235"/>
      <c r="W340" s="45"/>
    </row>
    <row r="341" spans="1:23" ht="15.75">
      <c r="A341" s="175" t="str">
        <f t="shared" si="17"/>
        <v>121MERCADO CENTRAL</v>
      </c>
      <c r="B341" s="201">
        <v>121</v>
      </c>
      <c r="C341" s="201" t="s">
        <v>229</v>
      </c>
      <c r="D341" s="243" t="s">
        <v>146</v>
      </c>
      <c r="E341" s="235">
        <v>3</v>
      </c>
      <c r="F341" s="235">
        <v>3</v>
      </c>
      <c r="G341" s="235">
        <v>3</v>
      </c>
      <c r="H341" s="235"/>
      <c r="I341" s="235"/>
      <c r="J341" s="235"/>
      <c r="L341" s="54" t="str">
        <f t="shared" si="16"/>
        <v>132MERCADO CENTRAL</v>
      </c>
      <c r="M341" s="201">
        <v>132</v>
      </c>
      <c r="N341" s="201" t="s">
        <v>229</v>
      </c>
      <c r="O341" s="245" t="s">
        <v>151</v>
      </c>
      <c r="P341" s="235">
        <v>2.58</v>
      </c>
      <c r="Q341" s="235">
        <v>2.5</v>
      </c>
      <c r="R341" s="235">
        <v>2.65</v>
      </c>
      <c r="S341" s="235"/>
      <c r="T341" s="235"/>
      <c r="U341" s="235"/>
      <c r="W341" s="45"/>
    </row>
    <row r="342" spans="1:23" ht="15.75">
      <c r="A342" s="175" t="str">
        <f t="shared" si="17"/>
        <v>121SANTA TECLA</v>
      </c>
      <c r="B342" s="201">
        <v>121</v>
      </c>
      <c r="C342" s="201" t="s">
        <v>183</v>
      </c>
      <c r="D342" s="243" t="s">
        <v>146</v>
      </c>
      <c r="E342" s="235">
        <v>3.375</v>
      </c>
      <c r="F342" s="235">
        <v>3.25</v>
      </c>
      <c r="G342" s="235">
        <v>3.5</v>
      </c>
      <c r="H342" s="235"/>
      <c r="I342" s="235"/>
      <c r="J342" s="235"/>
      <c r="L342" s="54" t="str">
        <f t="shared" si="16"/>
        <v>132AHUACHAPAN</v>
      </c>
      <c r="M342" s="201">
        <v>132</v>
      </c>
      <c r="N342" s="201" t="s">
        <v>260</v>
      </c>
      <c r="O342" s="245" t="s">
        <v>151</v>
      </c>
      <c r="P342" s="235">
        <v>2.8</v>
      </c>
      <c r="Q342" s="235">
        <v>2.8</v>
      </c>
      <c r="R342" s="235">
        <v>2.8</v>
      </c>
      <c r="S342" s="235"/>
      <c r="T342" s="235"/>
      <c r="U342" s="235"/>
      <c r="W342" s="45"/>
    </row>
    <row r="343" spans="1:23" ht="15.75">
      <c r="A343" s="175" t="str">
        <f t="shared" si="17"/>
        <v>121SAN MIGUEL</v>
      </c>
      <c r="B343" s="201">
        <v>121</v>
      </c>
      <c r="C343" s="201" t="s">
        <v>174</v>
      </c>
      <c r="D343" s="243" t="s">
        <v>146</v>
      </c>
      <c r="E343" s="235">
        <v>3.5</v>
      </c>
      <c r="F343" s="235">
        <v>3.5</v>
      </c>
      <c r="G343" s="235">
        <v>3.5</v>
      </c>
      <c r="H343" s="235"/>
      <c r="I343" s="235"/>
      <c r="J343" s="235"/>
      <c r="L343" s="54" t="str">
        <f t="shared" si="16"/>
        <v>132LA UNION</v>
      </c>
      <c r="M343" s="201">
        <v>132</v>
      </c>
      <c r="N343" s="201" t="s">
        <v>261</v>
      </c>
      <c r="O343" s="245" t="s">
        <v>151</v>
      </c>
      <c r="P343" s="235">
        <v>3</v>
      </c>
      <c r="Q343" s="235">
        <v>3</v>
      </c>
      <c r="R343" s="235">
        <v>3</v>
      </c>
      <c r="S343" s="235"/>
      <c r="T343" s="235"/>
      <c r="U343" s="235"/>
      <c r="W343" s="45"/>
    </row>
    <row r="344" spans="1:23" ht="15.75">
      <c r="A344" s="175" t="str">
        <f t="shared" si="17"/>
        <v>121SANTA ANA</v>
      </c>
      <c r="B344" s="202">
        <v>121</v>
      </c>
      <c r="C344" s="201" t="s">
        <v>172</v>
      </c>
      <c r="D344" s="243" t="s">
        <v>146</v>
      </c>
      <c r="E344" s="235">
        <v>3</v>
      </c>
      <c r="F344" s="235">
        <v>3</v>
      </c>
      <c r="G344" s="235">
        <v>3</v>
      </c>
      <c r="H344" s="235"/>
      <c r="I344" s="235"/>
      <c r="J344" s="235"/>
      <c r="L344" s="54" t="str">
        <f t="shared" si="16"/>
        <v>132ZACATECOLUCA</v>
      </c>
      <c r="M344" s="202">
        <v>132</v>
      </c>
      <c r="N344" s="201" t="s">
        <v>180</v>
      </c>
      <c r="O344" s="245" t="s">
        <v>151</v>
      </c>
      <c r="P344" s="235">
        <v>2.75</v>
      </c>
      <c r="Q344" s="235">
        <v>2.2000000000000002</v>
      </c>
      <c r="R344" s="235">
        <v>3</v>
      </c>
      <c r="S344" s="235"/>
      <c r="T344" s="235"/>
      <c r="U344" s="235"/>
      <c r="W344" s="45"/>
    </row>
    <row r="345" spans="1:23" ht="15.75">
      <c r="A345" s="175" t="str">
        <f t="shared" si="17"/>
        <v>121SAN VICENTE</v>
      </c>
      <c r="B345" s="201">
        <v>121</v>
      </c>
      <c r="C345" s="201" t="s">
        <v>173</v>
      </c>
      <c r="D345" s="243" t="s">
        <v>146</v>
      </c>
      <c r="E345" s="235">
        <v>3.3333333333333335</v>
      </c>
      <c r="F345" s="235">
        <v>3</v>
      </c>
      <c r="G345" s="235">
        <v>3.5</v>
      </c>
      <c r="H345" s="235"/>
      <c r="I345" s="235"/>
      <c r="J345" s="235"/>
      <c r="L345" s="54" t="str">
        <f t="shared" si="16"/>
        <v xml:space="preserve">133GERARDO BARRIOS </v>
      </c>
      <c r="M345" s="201">
        <v>133</v>
      </c>
      <c r="N345" s="201" t="s">
        <v>262</v>
      </c>
      <c r="O345" s="245" t="s">
        <v>152</v>
      </c>
      <c r="P345" s="235">
        <v>3.7</v>
      </c>
      <c r="Q345" s="235">
        <v>3.7</v>
      </c>
      <c r="R345" s="235">
        <v>3.7</v>
      </c>
      <c r="S345" s="235"/>
      <c r="T345" s="235"/>
      <c r="U345" s="235"/>
      <c r="W345" s="45"/>
    </row>
    <row r="346" spans="1:23" ht="15.75">
      <c r="A346" s="175" t="str">
        <f t="shared" si="17"/>
        <v>122MERCADO CENTRAL</v>
      </c>
      <c r="B346" s="201">
        <v>122</v>
      </c>
      <c r="C346" s="201" t="s">
        <v>229</v>
      </c>
      <c r="D346" s="243" t="s">
        <v>155</v>
      </c>
      <c r="E346" s="235">
        <v>2.7</v>
      </c>
      <c r="F346" s="235">
        <v>2.7</v>
      </c>
      <c r="G346" s="235">
        <v>2.7</v>
      </c>
      <c r="H346" s="235"/>
      <c r="I346" s="235"/>
      <c r="J346" s="235"/>
      <c r="L346" s="54" t="str">
        <f t="shared" si="16"/>
        <v>133MERCADO CENTRAL</v>
      </c>
      <c r="M346" s="201">
        <v>133</v>
      </c>
      <c r="N346" s="201" t="s">
        <v>229</v>
      </c>
      <c r="O346" s="245" t="s">
        <v>152</v>
      </c>
      <c r="P346" s="235">
        <v>3.72</v>
      </c>
      <c r="Q346" s="235">
        <v>3.7</v>
      </c>
      <c r="R346" s="235">
        <v>3.75</v>
      </c>
      <c r="S346" s="235"/>
      <c r="T346" s="235"/>
      <c r="U346" s="235"/>
      <c r="W346" s="45"/>
    </row>
    <row r="347" spans="1:23" ht="15.75">
      <c r="A347" s="175" t="str">
        <f t="shared" si="17"/>
        <v>122SANTA TECLA</v>
      </c>
      <c r="B347" s="201">
        <v>122</v>
      </c>
      <c r="C347" s="201" t="s">
        <v>183</v>
      </c>
      <c r="D347" s="243" t="s">
        <v>155</v>
      </c>
      <c r="E347" s="235">
        <v>3</v>
      </c>
      <c r="F347" s="235">
        <v>3</v>
      </c>
      <c r="G347" s="235">
        <v>3</v>
      </c>
      <c r="H347" s="235"/>
      <c r="I347" s="235"/>
      <c r="J347" s="235"/>
      <c r="L347" s="54" t="str">
        <f t="shared" si="16"/>
        <v>133AHUACHAPAN</v>
      </c>
      <c r="M347" s="201">
        <v>133</v>
      </c>
      <c r="N347" s="201" t="s">
        <v>260</v>
      </c>
      <c r="O347" s="245" t="s">
        <v>152</v>
      </c>
      <c r="P347" s="235">
        <v>4.25</v>
      </c>
      <c r="Q347" s="235">
        <v>4.25</v>
      </c>
      <c r="R347" s="235">
        <v>4.25</v>
      </c>
      <c r="S347" s="235"/>
      <c r="T347" s="235"/>
      <c r="U347" s="235"/>
      <c r="W347" s="45"/>
    </row>
    <row r="348" spans="1:23" ht="15.75">
      <c r="A348" s="175" t="str">
        <f t="shared" si="17"/>
        <v>122SAN MIGUEL</v>
      </c>
      <c r="B348" s="201">
        <v>122</v>
      </c>
      <c r="C348" s="201" t="s">
        <v>174</v>
      </c>
      <c r="D348" s="243" t="s">
        <v>155</v>
      </c>
      <c r="E348" s="235">
        <v>3.5</v>
      </c>
      <c r="F348" s="235">
        <v>3.5</v>
      </c>
      <c r="G348" s="235">
        <v>3.5</v>
      </c>
      <c r="H348" s="235"/>
      <c r="I348" s="235"/>
      <c r="J348" s="235"/>
      <c r="L348" s="54" t="str">
        <f t="shared" si="16"/>
        <v>133LA UNION</v>
      </c>
      <c r="M348" s="201">
        <v>133</v>
      </c>
      <c r="N348" s="201" t="s">
        <v>261</v>
      </c>
      <c r="O348" s="245" t="s">
        <v>152</v>
      </c>
      <c r="P348" s="235">
        <v>4.333333333333333</v>
      </c>
      <c r="Q348" s="235">
        <v>4</v>
      </c>
      <c r="R348" s="235">
        <v>4.5</v>
      </c>
      <c r="S348" s="235"/>
      <c r="T348" s="235"/>
      <c r="U348" s="235"/>
      <c r="W348" s="45"/>
    </row>
    <row r="349" spans="1:23" ht="15.75">
      <c r="A349" s="175" t="str">
        <f t="shared" si="17"/>
        <v>122SANTA ANA</v>
      </c>
      <c r="B349" s="202">
        <v>122</v>
      </c>
      <c r="C349" s="201" t="s">
        <v>172</v>
      </c>
      <c r="D349" s="243" t="s">
        <v>155</v>
      </c>
      <c r="E349" s="235">
        <v>3</v>
      </c>
      <c r="F349" s="235">
        <v>3</v>
      </c>
      <c r="G349" s="235">
        <v>3</v>
      </c>
      <c r="H349" s="235"/>
      <c r="I349" s="235"/>
      <c r="J349" s="235"/>
      <c r="L349" s="54" t="str">
        <f t="shared" si="16"/>
        <v>133ZACATECOLUCA</v>
      </c>
      <c r="M349" s="202">
        <v>133</v>
      </c>
      <c r="N349" s="201" t="s">
        <v>180</v>
      </c>
      <c r="O349" s="245" t="s">
        <v>152</v>
      </c>
      <c r="P349" s="235">
        <v>4.2</v>
      </c>
      <c r="Q349" s="235">
        <v>4.2</v>
      </c>
      <c r="R349" s="235">
        <v>4.2</v>
      </c>
      <c r="S349" s="235"/>
      <c r="T349" s="235"/>
      <c r="U349" s="235"/>
      <c r="W349" s="45"/>
    </row>
    <row r="350" spans="1:23" ht="15.75">
      <c r="A350" s="175" t="str">
        <f t="shared" si="17"/>
        <v>122SAN VICENTE</v>
      </c>
      <c r="B350" s="201">
        <v>122</v>
      </c>
      <c r="C350" s="201" t="s">
        <v>173</v>
      </c>
      <c r="D350" s="243" t="s">
        <v>155</v>
      </c>
      <c r="E350" s="235">
        <v>3.3333333333333335</v>
      </c>
      <c r="F350" s="235">
        <v>3</v>
      </c>
      <c r="G350" s="235">
        <v>3.5</v>
      </c>
      <c r="H350" s="235"/>
      <c r="I350" s="235"/>
      <c r="J350" s="235"/>
      <c r="L350" s="54" t="str">
        <f t="shared" si="16"/>
        <v xml:space="preserve">134GERARDO BARRIOS </v>
      </c>
      <c r="M350" s="201">
        <v>134</v>
      </c>
      <c r="N350" s="201" t="s">
        <v>262</v>
      </c>
      <c r="O350" s="245" t="s">
        <v>153</v>
      </c>
      <c r="P350" s="235">
        <v>5</v>
      </c>
      <c r="Q350" s="235">
        <v>5</v>
      </c>
      <c r="R350" s="235">
        <v>5</v>
      </c>
      <c r="S350" s="235"/>
      <c r="T350" s="235"/>
      <c r="U350" s="235"/>
      <c r="W350" s="45"/>
    </row>
    <row r="351" spans="1:23" ht="15.75">
      <c r="A351" s="175" t="str">
        <f t="shared" si="17"/>
        <v>123MERCADO CENTRAL</v>
      </c>
      <c r="B351" s="201">
        <v>123</v>
      </c>
      <c r="C351" s="201" t="s">
        <v>229</v>
      </c>
      <c r="D351" s="243" t="s">
        <v>289</v>
      </c>
      <c r="E351" s="235">
        <v>1.5</v>
      </c>
      <c r="F351" s="235">
        <v>1.5</v>
      </c>
      <c r="G351" s="235">
        <v>1.5</v>
      </c>
      <c r="H351" s="235"/>
      <c r="I351" s="235"/>
      <c r="J351" s="235"/>
      <c r="L351" s="54" t="str">
        <f t="shared" si="16"/>
        <v>134MERCADO CENTRAL</v>
      </c>
      <c r="M351" s="201">
        <v>134</v>
      </c>
      <c r="N351" s="201" t="s">
        <v>229</v>
      </c>
      <c r="O351" s="245" t="s">
        <v>153</v>
      </c>
      <c r="P351" s="235">
        <v>5</v>
      </c>
      <c r="Q351" s="235">
        <v>5</v>
      </c>
      <c r="R351" s="235">
        <v>5</v>
      </c>
      <c r="S351" s="235"/>
      <c r="T351" s="235"/>
      <c r="U351" s="235"/>
      <c r="W351" s="45"/>
    </row>
    <row r="352" spans="1:23" ht="15.75">
      <c r="A352" s="175" t="str">
        <f t="shared" si="17"/>
        <v>123SANTA TECLA</v>
      </c>
      <c r="B352" s="201">
        <v>123</v>
      </c>
      <c r="C352" s="201" t="s">
        <v>183</v>
      </c>
      <c r="D352" s="243" t="s">
        <v>289</v>
      </c>
      <c r="E352" s="235">
        <v>1.5</v>
      </c>
      <c r="F352" s="235">
        <v>1.5</v>
      </c>
      <c r="G352" s="235">
        <v>1.5</v>
      </c>
      <c r="H352" s="235"/>
      <c r="I352" s="235"/>
      <c r="J352" s="235"/>
      <c r="L352" s="54" t="str">
        <f t="shared" si="16"/>
        <v>134AHUACHAPAN</v>
      </c>
      <c r="M352" s="201">
        <v>134</v>
      </c>
      <c r="N352" s="201" t="s">
        <v>260</v>
      </c>
      <c r="O352" s="245" t="s">
        <v>153</v>
      </c>
      <c r="P352" s="235">
        <v>6.3</v>
      </c>
      <c r="Q352" s="235">
        <v>6.3</v>
      </c>
      <c r="R352" s="235">
        <v>6.3</v>
      </c>
      <c r="S352" s="235"/>
      <c r="T352" s="235"/>
      <c r="U352" s="235"/>
      <c r="W352" s="45"/>
    </row>
    <row r="353" spans="1:23" ht="15.75">
      <c r="A353" s="175" t="str">
        <f t="shared" si="17"/>
        <v>124MERCADO CENTRAL</v>
      </c>
      <c r="B353" s="201">
        <v>124</v>
      </c>
      <c r="C353" s="201" t="s">
        <v>229</v>
      </c>
      <c r="D353" s="243" t="s">
        <v>147</v>
      </c>
      <c r="E353" s="235">
        <v>1.3</v>
      </c>
      <c r="F353" s="235">
        <v>1.3</v>
      </c>
      <c r="G353" s="235">
        <v>1.3</v>
      </c>
      <c r="H353" s="235"/>
      <c r="I353" s="235"/>
      <c r="J353" s="235"/>
      <c r="L353" s="54" t="str">
        <f t="shared" si="16"/>
        <v>134LA UNION</v>
      </c>
      <c r="M353" s="201">
        <v>134</v>
      </c>
      <c r="N353" s="201" t="s">
        <v>261</v>
      </c>
      <c r="O353" s="245" t="s">
        <v>153</v>
      </c>
      <c r="P353" s="235">
        <v>5.7666666666666666</v>
      </c>
      <c r="Q353" s="235">
        <v>5.5</v>
      </c>
      <c r="R353" s="235">
        <v>6</v>
      </c>
      <c r="S353" s="235"/>
      <c r="T353" s="235"/>
      <c r="U353" s="235"/>
      <c r="W353" s="45"/>
    </row>
    <row r="354" spans="1:23" ht="15.75">
      <c r="A354" s="175" t="str">
        <f t="shared" si="17"/>
        <v>124SANTA TECLA</v>
      </c>
      <c r="B354" s="202">
        <v>124</v>
      </c>
      <c r="C354" s="201" t="s">
        <v>183</v>
      </c>
      <c r="D354" s="243" t="s">
        <v>147</v>
      </c>
      <c r="E354" s="235">
        <v>1.3833333333333335</v>
      </c>
      <c r="F354" s="235">
        <v>1.35</v>
      </c>
      <c r="G354" s="235">
        <v>1.4</v>
      </c>
      <c r="H354" s="235"/>
      <c r="I354" s="235"/>
      <c r="J354" s="235"/>
      <c r="L354" s="54" t="str">
        <f t="shared" si="16"/>
        <v>134ZACATECOLUCA</v>
      </c>
      <c r="M354" s="202">
        <v>134</v>
      </c>
      <c r="N354" s="201" t="s">
        <v>180</v>
      </c>
      <c r="O354" s="245" t="s">
        <v>153</v>
      </c>
      <c r="P354" s="235">
        <v>6</v>
      </c>
      <c r="Q354" s="235">
        <v>6</v>
      </c>
      <c r="R354" s="235">
        <v>6</v>
      </c>
      <c r="S354" s="235"/>
      <c r="T354" s="235"/>
      <c r="U354" s="235"/>
      <c r="W354" s="45"/>
    </row>
    <row r="355" spans="1:23" ht="15.75">
      <c r="A355" s="175" t="str">
        <f t="shared" si="17"/>
        <v>124SAN MIGUEL</v>
      </c>
      <c r="B355" s="202">
        <v>124</v>
      </c>
      <c r="C355" s="201" t="s">
        <v>174</v>
      </c>
      <c r="D355" s="243" t="s">
        <v>147</v>
      </c>
      <c r="E355" s="235">
        <v>1.25</v>
      </c>
      <c r="F355" s="235">
        <v>1.25</v>
      </c>
      <c r="G355" s="235">
        <v>1.25</v>
      </c>
      <c r="H355" s="235"/>
      <c r="I355" s="235"/>
      <c r="J355" s="235"/>
      <c r="L355" s="54" t="str">
        <f t="shared" si="16"/>
        <v xml:space="preserve">135GERARDO BARRIOS </v>
      </c>
      <c r="M355" s="202">
        <v>135</v>
      </c>
      <c r="N355" s="201" t="s">
        <v>262</v>
      </c>
      <c r="O355" s="245" t="s">
        <v>154</v>
      </c>
      <c r="P355" s="235">
        <v>1.75</v>
      </c>
      <c r="Q355" s="235">
        <v>1.75</v>
      </c>
      <c r="R355" s="235">
        <v>1.75</v>
      </c>
      <c r="S355" s="235"/>
      <c r="T355" s="235"/>
      <c r="U355" s="235"/>
      <c r="W355" s="45"/>
    </row>
    <row r="356" spans="1:23" ht="15.75">
      <c r="A356" s="175" t="str">
        <f t="shared" si="17"/>
        <v>124SANTA ANA</v>
      </c>
      <c r="B356" s="201">
        <v>124</v>
      </c>
      <c r="C356" s="201" t="s">
        <v>172</v>
      </c>
      <c r="D356" s="243" t="s">
        <v>147</v>
      </c>
      <c r="E356" s="235">
        <v>1.3</v>
      </c>
      <c r="F356" s="235">
        <v>1.3</v>
      </c>
      <c r="G356" s="235">
        <v>1.3</v>
      </c>
      <c r="H356" s="235"/>
      <c r="I356" s="235"/>
      <c r="J356" s="235"/>
      <c r="L356" s="54" t="str">
        <f t="shared" si="16"/>
        <v>135MERCADO CENTRAL</v>
      </c>
      <c r="M356" s="201">
        <v>135</v>
      </c>
      <c r="N356" s="201" t="s">
        <v>229</v>
      </c>
      <c r="O356" s="245" t="s">
        <v>154</v>
      </c>
      <c r="P356" s="235">
        <v>1.75</v>
      </c>
      <c r="Q356" s="235">
        <v>1.75</v>
      </c>
      <c r="R356" s="235">
        <v>1.75</v>
      </c>
      <c r="S356" s="235"/>
      <c r="T356" s="235"/>
      <c r="U356" s="235"/>
      <c r="W356" s="45"/>
    </row>
    <row r="357" spans="1:23" ht="15.75">
      <c r="A357" s="175" t="str">
        <f t="shared" si="17"/>
        <v>124SAN VICENTE</v>
      </c>
      <c r="B357" s="201">
        <v>124</v>
      </c>
      <c r="C357" s="201" t="s">
        <v>173</v>
      </c>
      <c r="D357" s="243" t="s">
        <v>147</v>
      </c>
      <c r="E357" s="235">
        <v>1.4100000000000001</v>
      </c>
      <c r="F357" s="235">
        <v>1.3</v>
      </c>
      <c r="G357" s="235">
        <v>1.6</v>
      </c>
      <c r="H357" s="235"/>
      <c r="I357" s="235"/>
      <c r="J357" s="235"/>
      <c r="L357" s="54" t="str">
        <f t="shared" si="16"/>
        <v>135AHUACHAPAN</v>
      </c>
      <c r="M357" s="201">
        <v>135</v>
      </c>
      <c r="N357" s="201" t="s">
        <v>260</v>
      </c>
      <c r="O357" s="245" t="s">
        <v>154</v>
      </c>
      <c r="P357" s="235">
        <v>1.6</v>
      </c>
      <c r="Q357" s="235">
        <v>1.6</v>
      </c>
      <c r="R357" s="235">
        <v>1.6</v>
      </c>
      <c r="S357" s="235"/>
      <c r="T357" s="235"/>
      <c r="U357" s="235"/>
      <c r="W357" s="45"/>
    </row>
    <row r="358" spans="1:23" ht="15.75">
      <c r="A358" s="175" t="str">
        <f t="shared" si="17"/>
        <v>125MERCADO CENTRAL</v>
      </c>
      <c r="B358" s="201">
        <v>125</v>
      </c>
      <c r="C358" s="201" t="s">
        <v>229</v>
      </c>
      <c r="D358" s="243" t="s">
        <v>148</v>
      </c>
      <c r="E358" s="235">
        <v>1.75</v>
      </c>
      <c r="F358" s="235">
        <v>1.75</v>
      </c>
      <c r="G358" s="235">
        <v>1.75</v>
      </c>
      <c r="H358" s="235"/>
      <c r="I358" s="235"/>
      <c r="J358" s="235"/>
      <c r="L358" s="54" t="str">
        <f t="shared" si="16"/>
        <v>135ZACATECOLUCA</v>
      </c>
      <c r="M358" s="201">
        <v>135</v>
      </c>
      <c r="N358" s="201" t="s">
        <v>180</v>
      </c>
      <c r="O358" s="245" t="s">
        <v>154</v>
      </c>
      <c r="P358" s="235">
        <v>2.25</v>
      </c>
      <c r="Q358" s="235">
        <v>2.25</v>
      </c>
      <c r="R358" s="235">
        <v>2.25</v>
      </c>
      <c r="S358" s="235"/>
      <c r="T358" s="235"/>
      <c r="U358" s="235"/>
      <c r="W358" s="45"/>
    </row>
    <row r="359" spans="1:23" ht="15.75">
      <c r="A359" s="175" t="str">
        <f t="shared" si="17"/>
        <v>125SANTA TECLA</v>
      </c>
      <c r="B359" s="202">
        <v>125</v>
      </c>
      <c r="C359" s="201" t="s">
        <v>183</v>
      </c>
      <c r="D359" s="243" t="s">
        <v>148</v>
      </c>
      <c r="E359" s="235">
        <v>1.75</v>
      </c>
      <c r="F359" s="235">
        <v>1.75</v>
      </c>
      <c r="G359" s="235">
        <v>1.75</v>
      </c>
      <c r="H359" s="235"/>
      <c r="I359" s="235"/>
      <c r="J359" s="235"/>
      <c r="L359" s="54" t="str">
        <f t="shared" si="16"/>
        <v>136MERCADO CENTRAL</v>
      </c>
      <c r="M359" s="202">
        <v>136</v>
      </c>
      <c r="N359" s="201" t="s">
        <v>229</v>
      </c>
      <c r="O359" s="245" t="s">
        <v>223</v>
      </c>
      <c r="P359" s="235">
        <v>2</v>
      </c>
      <c r="Q359" s="235">
        <v>2</v>
      </c>
      <c r="R359" s="235">
        <v>2</v>
      </c>
      <c r="S359" s="235"/>
      <c r="T359" s="235"/>
      <c r="U359" s="235"/>
      <c r="W359" s="45"/>
    </row>
    <row r="360" spans="1:23" ht="15.75">
      <c r="A360" s="175" t="str">
        <f t="shared" si="17"/>
        <v>125SAN MIGUEL</v>
      </c>
      <c r="B360" s="201">
        <v>125</v>
      </c>
      <c r="C360" s="201" t="s">
        <v>174</v>
      </c>
      <c r="D360" s="243" t="s">
        <v>148</v>
      </c>
      <c r="E360" s="235">
        <v>2</v>
      </c>
      <c r="F360" s="235">
        <v>2</v>
      </c>
      <c r="G360" s="235">
        <v>2</v>
      </c>
      <c r="H360" s="235"/>
      <c r="I360" s="235"/>
      <c r="J360" s="235"/>
      <c r="L360" s="54" t="str">
        <f t="shared" si="16"/>
        <v>136TIENDONA</v>
      </c>
      <c r="M360" s="201">
        <v>136</v>
      </c>
      <c r="N360" s="201" t="s">
        <v>190</v>
      </c>
      <c r="O360" s="245" t="s">
        <v>223</v>
      </c>
      <c r="P360" s="235">
        <v>1.4</v>
      </c>
      <c r="Q360" s="235">
        <v>1.4</v>
      </c>
      <c r="R360" s="235">
        <v>1.4</v>
      </c>
      <c r="S360" s="235"/>
      <c r="T360" s="235"/>
      <c r="U360" s="235"/>
      <c r="W360" s="45"/>
    </row>
    <row r="361" spans="1:23" ht="15.75">
      <c r="A361" s="175" t="str">
        <f t="shared" si="17"/>
        <v>125SANTA ANA</v>
      </c>
      <c r="B361" s="201">
        <v>125</v>
      </c>
      <c r="C361" s="201" t="s">
        <v>172</v>
      </c>
      <c r="D361" s="243" t="s">
        <v>148</v>
      </c>
      <c r="E361" s="235">
        <v>1.7</v>
      </c>
      <c r="F361" s="235">
        <v>1.7</v>
      </c>
      <c r="G361" s="235">
        <v>1.7</v>
      </c>
      <c r="H361" s="235"/>
      <c r="I361" s="235"/>
      <c r="J361" s="235"/>
      <c r="L361" s="54" t="str">
        <f t="shared" si="16"/>
        <v>136AHUACHAPAN</v>
      </c>
      <c r="M361" s="201">
        <v>136</v>
      </c>
      <c r="N361" s="201" t="s">
        <v>260</v>
      </c>
      <c r="O361" s="245" t="s">
        <v>223</v>
      </c>
      <c r="P361" s="235">
        <v>2</v>
      </c>
      <c r="Q361" s="235">
        <v>2</v>
      </c>
      <c r="R361" s="235">
        <v>2</v>
      </c>
      <c r="S361" s="235"/>
      <c r="T361" s="235"/>
      <c r="U361" s="235"/>
      <c r="V361" s="45"/>
      <c r="W361" s="45"/>
    </row>
    <row r="362" spans="1:23" ht="15.75">
      <c r="A362" s="175" t="str">
        <f t="shared" si="17"/>
        <v>125SAN VICENTE</v>
      </c>
      <c r="B362" s="201">
        <v>125</v>
      </c>
      <c r="C362" s="201" t="s">
        <v>173</v>
      </c>
      <c r="D362" s="243" t="s">
        <v>148</v>
      </c>
      <c r="E362" s="235">
        <v>2</v>
      </c>
      <c r="F362" s="235">
        <v>2</v>
      </c>
      <c r="G362" s="235">
        <v>2</v>
      </c>
      <c r="H362" s="235"/>
      <c r="I362" s="235"/>
      <c r="J362" s="235"/>
      <c r="L362" s="54" t="str">
        <f t="shared" si="16"/>
        <v>136LA UNION</v>
      </c>
      <c r="M362" s="201">
        <v>136</v>
      </c>
      <c r="N362" s="201" t="s">
        <v>261</v>
      </c>
      <c r="O362" s="245" t="s">
        <v>223</v>
      </c>
      <c r="P362" s="235">
        <v>2</v>
      </c>
      <c r="Q362" s="235">
        <v>2</v>
      </c>
      <c r="R362" s="235">
        <v>2</v>
      </c>
      <c r="S362" s="235"/>
      <c r="T362" s="235"/>
      <c r="U362" s="235"/>
      <c r="V362" s="45"/>
      <c r="W362" s="45"/>
    </row>
    <row r="363" spans="1:23" ht="15.75">
      <c r="A363" s="175" t="str">
        <f t="shared" si="17"/>
        <v>126MERCADO CENTRAL</v>
      </c>
      <c r="B363" s="202">
        <v>126</v>
      </c>
      <c r="C363" s="201" t="s">
        <v>229</v>
      </c>
      <c r="D363" s="243" t="s">
        <v>269</v>
      </c>
      <c r="E363" s="235">
        <v>5.083333333333333</v>
      </c>
      <c r="F363" s="235">
        <v>5</v>
      </c>
      <c r="G363" s="235">
        <v>5.25</v>
      </c>
      <c r="H363" s="235"/>
      <c r="I363" s="235"/>
      <c r="J363" s="235"/>
      <c r="L363" s="54" t="str">
        <f t="shared" si="16"/>
        <v>136ZACATECOLUCA</v>
      </c>
      <c r="M363" s="202">
        <v>136</v>
      </c>
      <c r="N363" s="201" t="s">
        <v>180</v>
      </c>
      <c r="O363" s="245" t="s">
        <v>223</v>
      </c>
      <c r="P363" s="235">
        <v>1.375</v>
      </c>
      <c r="Q363" s="235">
        <v>1.25</v>
      </c>
      <c r="R363" s="235">
        <v>1.5</v>
      </c>
      <c r="S363" s="235"/>
      <c r="T363" s="235"/>
      <c r="U363" s="235"/>
      <c r="V363" s="45"/>
      <c r="W363" s="45"/>
    </row>
    <row r="364" spans="1:23" ht="15.75">
      <c r="A364" s="175" t="str">
        <f t="shared" si="17"/>
        <v>126SANTA TECLA</v>
      </c>
      <c r="B364" s="201">
        <v>126</v>
      </c>
      <c r="C364" s="201" t="s">
        <v>183</v>
      </c>
      <c r="D364" s="243" t="s">
        <v>269</v>
      </c>
      <c r="E364" s="235">
        <v>5.21</v>
      </c>
      <c r="F364" s="235">
        <v>5</v>
      </c>
      <c r="G364" s="235">
        <v>5.3</v>
      </c>
      <c r="H364" s="235"/>
      <c r="I364" s="235"/>
      <c r="J364" s="235"/>
      <c r="L364" s="54" t="str">
        <f t="shared" si="16"/>
        <v>137MERCADO CENTRAL</v>
      </c>
      <c r="M364" s="201">
        <v>137</v>
      </c>
      <c r="N364" s="201" t="s">
        <v>229</v>
      </c>
      <c r="O364" s="245" t="s">
        <v>240</v>
      </c>
      <c r="P364" s="235">
        <v>4.5</v>
      </c>
      <c r="Q364" s="235">
        <v>4.5</v>
      </c>
      <c r="R364" s="235">
        <v>4.5</v>
      </c>
      <c r="S364" s="235"/>
      <c r="T364" s="235"/>
      <c r="U364" s="235"/>
      <c r="V364" s="45"/>
      <c r="W364" s="45"/>
    </row>
    <row r="365" spans="1:23" ht="15.75">
      <c r="A365" s="175" t="str">
        <f t="shared" si="17"/>
        <v>126SAN MIGUEL</v>
      </c>
      <c r="B365" s="201">
        <v>126</v>
      </c>
      <c r="C365" s="201" t="s">
        <v>174</v>
      </c>
      <c r="D365" s="243" t="s">
        <v>269</v>
      </c>
      <c r="E365" s="235">
        <v>5.6333333333333329</v>
      </c>
      <c r="F365" s="235">
        <v>5.5</v>
      </c>
      <c r="G365" s="235">
        <v>5.75</v>
      </c>
      <c r="H365" s="235"/>
      <c r="I365" s="235"/>
      <c r="J365" s="235"/>
      <c r="L365" s="54" t="str">
        <f t="shared" si="16"/>
        <v>137TIENDONA</v>
      </c>
      <c r="M365" s="201">
        <v>137</v>
      </c>
      <c r="N365" s="201" t="s">
        <v>190</v>
      </c>
      <c r="O365" s="245" t="s">
        <v>240</v>
      </c>
      <c r="P365" s="235">
        <v>4</v>
      </c>
      <c r="Q365" s="235">
        <v>4</v>
      </c>
      <c r="R365" s="235">
        <v>4</v>
      </c>
      <c r="S365" s="235"/>
      <c r="T365" s="235"/>
      <c r="U365" s="235"/>
      <c r="V365" s="45"/>
      <c r="W365" s="45"/>
    </row>
    <row r="366" spans="1:23" ht="15.75">
      <c r="A366" s="175" t="str">
        <f t="shared" si="17"/>
        <v>126SANTA ANA</v>
      </c>
      <c r="B366" s="201">
        <v>126</v>
      </c>
      <c r="C366" s="201" t="s">
        <v>172</v>
      </c>
      <c r="D366" s="243" t="s">
        <v>269</v>
      </c>
      <c r="E366" s="235">
        <v>5</v>
      </c>
      <c r="F366" s="235">
        <v>5</v>
      </c>
      <c r="G366" s="235">
        <v>5</v>
      </c>
      <c r="H366" s="235"/>
      <c r="I366" s="235"/>
      <c r="J366" s="235"/>
      <c r="L366" s="54" t="str">
        <f t="shared" si="16"/>
        <v>137LA UNION</v>
      </c>
      <c r="M366" s="201">
        <v>137</v>
      </c>
      <c r="N366" s="201" t="s">
        <v>261</v>
      </c>
      <c r="O366" s="245" t="s">
        <v>240</v>
      </c>
      <c r="P366" s="235">
        <v>3</v>
      </c>
      <c r="Q366" s="235">
        <v>3</v>
      </c>
      <c r="R366" s="235">
        <v>3</v>
      </c>
      <c r="S366" s="235"/>
      <c r="T366" s="235"/>
      <c r="U366" s="235"/>
      <c r="V366" s="45"/>
      <c r="W366" s="45"/>
    </row>
    <row r="367" spans="1:23" ht="15.75">
      <c r="A367" s="175" t="str">
        <f t="shared" si="17"/>
        <v>126SAN VICENTE</v>
      </c>
      <c r="B367" s="202">
        <v>126</v>
      </c>
      <c r="C367" s="201" t="s">
        <v>173</v>
      </c>
      <c r="D367" s="243" t="s">
        <v>269</v>
      </c>
      <c r="E367" s="235">
        <v>5.3125</v>
      </c>
      <c r="F367" s="235">
        <v>5</v>
      </c>
      <c r="G367" s="235">
        <v>5.5</v>
      </c>
      <c r="H367" s="235"/>
      <c r="I367" s="235"/>
      <c r="J367" s="235"/>
      <c r="L367" s="54" t="str">
        <f t="shared" si="16"/>
        <v>137ZACATECOLUCA</v>
      </c>
      <c r="M367" s="202">
        <v>137</v>
      </c>
      <c r="N367" s="201" t="s">
        <v>180</v>
      </c>
      <c r="O367" s="245" t="s">
        <v>240</v>
      </c>
      <c r="P367" s="235">
        <v>3.5</v>
      </c>
      <c r="Q367" s="235">
        <v>3.5</v>
      </c>
      <c r="R367" s="235">
        <v>3.5</v>
      </c>
      <c r="S367" s="235"/>
      <c r="T367" s="235"/>
      <c r="U367" s="235"/>
      <c r="V367" s="45"/>
      <c r="W367" s="45"/>
    </row>
    <row r="368" spans="1:23" ht="15.75">
      <c r="A368" s="175" t="str">
        <f t="shared" si="17"/>
        <v>127MERCADO CENTRAL</v>
      </c>
      <c r="B368" s="201">
        <v>127</v>
      </c>
      <c r="C368" s="201" t="s">
        <v>229</v>
      </c>
      <c r="D368" s="243" t="s">
        <v>270</v>
      </c>
      <c r="E368" s="235">
        <v>4.7833333333333341</v>
      </c>
      <c r="F368" s="235">
        <v>4.75</v>
      </c>
      <c r="G368" s="235">
        <v>4.8</v>
      </c>
      <c r="H368" s="235"/>
      <c r="I368" s="235"/>
      <c r="J368" s="235"/>
      <c r="L368" s="54" t="str">
        <f t="shared" si="16"/>
        <v>138AHUACHAPAN</v>
      </c>
      <c r="M368" s="201">
        <v>138</v>
      </c>
      <c r="N368" s="201" t="s">
        <v>260</v>
      </c>
      <c r="O368" s="245" t="s">
        <v>241</v>
      </c>
      <c r="P368" s="235">
        <v>6.75</v>
      </c>
      <c r="Q368" s="235">
        <v>6.5</v>
      </c>
      <c r="R368" s="235">
        <v>7</v>
      </c>
      <c r="S368" s="235"/>
      <c r="T368" s="235"/>
      <c r="U368" s="235"/>
      <c r="V368" s="45"/>
      <c r="W368" s="45"/>
    </row>
    <row r="369" spans="1:23" ht="15.75">
      <c r="A369" s="175" t="str">
        <f t="shared" si="17"/>
        <v>127SANTA TECLA</v>
      </c>
      <c r="B369" s="201">
        <v>127</v>
      </c>
      <c r="C369" s="201" t="s">
        <v>183</v>
      </c>
      <c r="D369" s="243" t="s">
        <v>270</v>
      </c>
      <c r="E369" s="235">
        <v>4.88</v>
      </c>
      <c r="F369" s="235">
        <v>4.8499999999999996</v>
      </c>
      <c r="G369" s="235">
        <v>4.9000000000000004</v>
      </c>
      <c r="H369" s="235"/>
      <c r="I369" s="235"/>
      <c r="J369" s="235"/>
      <c r="L369" s="54" t="str">
        <f t="shared" si="16"/>
        <v>138LA UNION</v>
      </c>
      <c r="M369" s="201">
        <v>138</v>
      </c>
      <c r="N369" s="201" t="s">
        <v>261</v>
      </c>
      <c r="O369" s="245" t="s">
        <v>241</v>
      </c>
      <c r="P369" s="235">
        <v>5</v>
      </c>
      <c r="Q369" s="235">
        <v>5</v>
      </c>
      <c r="R369" s="235">
        <v>5</v>
      </c>
      <c r="S369" s="235"/>
      <c r="T369" s="235"/>
      <c r="U369" s="235"/>
      <c r="V369" s="45"/>
      <c r="W369" s="45"/>
    </row>
    <row r="370" spans="1:23" ht="15.75">
      <c r="A370" s="175" t="str">
        <f t="shared" si="17"/>
        <v>127SAN MIGUEL</v>
      </c>
      <c r="B370" s="201">
        <v>127</v>
      </c>
      <c r="C370" s="201" t="s">
        <v>174</v>
      </c>
      <c r="D370" s="243" t="s">
        <v>270</v>
      </c>
      <c r="E370" s="235">
        <v>5.125</v>
      </c>
      <c r="F370" s="235">
        <v>5</v>
      </c>
      <c r="G370" s="235">
        <v>5.25</v>
      </c>
      <c r="H370" s="235"/>
      <c r="I370" s="235"/>
      <c r="J370" s="235"/>
      <c r="L370" s="54" t="str">
        <f t="shared" si="16"/>
        <v>138ZACATECOLUCA</v>
      </c>
      <c r="M370" s="201">
        <v>138</v>
      </c>
      <c r="N370" s="201" t="s">
        <v>180</v>
      </c>
      <c r="O370" s="245" t="s">
        <v>241</v>
      </c>
      <c r="P370" s="235">
        <v>4.5</v>
      </c>
      <c r="Q370" s="235">
        <v>4.5</v>
      </c>
      <c r="R370" s="235">
        <v>4.5</v>
      </c>
      <c r="S370" s="235"/>
      <c r="T370" s="235"/>
      <c r="U370" s="235"/>
      <c r="V370" s="45"/>
      <c r="W370" s="45"/>
    </row>
    <row r="371" spans="1:23" ht="15.75">
      <c r="A371" s="175" t="str">
        <f t="shared" si="17"/>
        <v>127SANTA ANA</v>
      </c>
      <c r="B371" s="202">
        <v>127</v>
      </c>
      <c r="C371" s="201" t="s">
        <v>172</v>
      </c>
      <c r="D371" s="243" t="s">
        <v>270</v>
      </c>
      <c r="E371" s="235">
        <v>4.75</v>
      </c>
      <c r="F371" s="235">
        <v>4.75</v>
      </c>
      <c r="G371" s="235">
        <v>4.75</v>
      </c>
      <c r="H371" s="235"/>
      <c r="I371" s="235"/>
      <c r="J371" s="235"/>
      <c r="L371" s="54" t="str">
        <f t="shared" si="16"/>
        <v>139MERCADO CENTRAL</v>
      </c>
      <c r="M371" s="202">
        <v>139</v>
      </c>
      <c r="N371" s="201" t="s">
        <v>229</v>
      </c>
      <c r="O371" s="245" t="s">
        <v>242</v>
      </c>
      <c r="P371" s="235">
        <v>4</v>
      </c>
      <c r="Q371" s="235">
        <v>4</v>
      </c>
      <c r="R371" s="235">
        <v>4</v>
      </c>
      <c r="S371" s="235"/>
      <c r="T371" s="235"/>
      <c r="U371" s="235"/>
      <c r="V371" s="45"/>
      <c r="W371" s="45"/>
    </row>
    <row r="372" spans="1:23" ht="15.75">
      <c r="A372" s="175" t="str">
        <f t="shared" si="17"/>
        <v>127SAN VICENTE</v>
      </c>
      <c r="B372" s="201">
        <v>127</v>
      </c>
      <c r="C372" s="201" t="s">
        <v>173</v>
      </c>
      <c r="D372" s="243" t="s">
        <v>270</v>
      </c>
      <c r="E372" s="235">
        <v>4.9375</v>
      </c>
      <c r="F372" s="235">
        <v>4.75</v>
      </c>
      <c r="G372" s="235">
        <v>5</v>
      </c>
      <c r="H372" s="235"/>
      <c r="I372" s="235"/>
      <c r="J372" s="235"/>
      <c r="L372" s="54" t="str">
        <f t="shared" si="16"/>
        <v>139TIENDONA</v>
      </c>
      <c r="M372" s="201">
        <v>139</v>
      </c>
      <c r="N372" s="201" t="s">
        <v>190</v>
      </c>
      <c r="O372" s="245" t="s">
        <v>242</v>
      </c>
      <c r="P372" s="235">
        <v>3.75</v>
      </c>
      <c r="Q372" s="235">
        <v>3.75</v>
      </c>
      <c r="R372" s="235">
        <v>3.75</v>
      </c>
      <c r="S372" s="235"/>
      <c r="T372" s="235"/>
      <c r="U372" s="235"/>
      <c r="V372" s="45"/>
      <c r="W372" s="45"/>
    </row>
    <row r="373" spans="1:23" ht="15.75">
      <c r="A373" s="175" t="str">
        <f t="shared" si="17"/>
        <v>128MERCADO CENTRAL</v>
      </c>
      <c r="B373" s="202">
        <v>128</v>
      </c>
      <c r="C373" s="201" t="s">
        <v>229</v>
      </c>
      <c r="D373" s="243" t="s">
        <v>290</v>
      </c>
      <c r="E373" s="235">
        <v>57</v>
      </c>
      <c r="F373" s="235">
        <v>57</v>
      </c>
      <c r="G373" s="235">
        <v>57</v>
      </c>
      <c r="H373" s="235"/>
      <c r="I373" s="235"/>
      <c r="J373" s="235"/>
      <c r="L373" s="54" t="str">
        <f t="shared" si="16"/>
        <v>139ZACATECOLUCA</v>
      </c>
      <c r="M373" s="202">
        <v>139</v>
      </c>
      <c r="N373" s="201" t="s">
        <v>180</v>
      </c>
      <c r="O373" s="245" t="s">
        <v>242</v>
      </c>
      <c r="P373" s="235">
        <v>3.5</v>
      </c>
      <c r="Q373" s="235">
        <v>3.5</v>
      </c>
      <c r="R373" s="235">
        <v>3.5</v>
      </c>
      <c r="S373" s="235"/>
      <c r="T373" s="235"/>
      <c r="U373" s="235"/>
      <c r="V373" s="45"/>
      <c r="W373" s="45"/>
    </row>
    <row r="374" spans="1:23" ht="15.75">
      <c r="A374" s="175" t="str">
        <f t="shared" si="17"/>
        <v>128SANTA TECLA</v>
      </c>
      <c r="B374" s="201">
        <v>128</v>
      </c>
      <c r="C374" s="201" t="s">
        <v>183</v>
      </c>
      <c r="D374" s="243" t="s">
        <v>290</v>
      </c>
      <c r="E374" s="235">
        <v>57.2</v>
      </c>
      <c r="F374" s="235">
        <v>56</v>
      </c>
      <c r="G374" s="235">
        <v>58</v>
      </c>
      <c r="H374" s="235"/>
      <c r="I374" s="235"/>
      <c r="J374" s="235"/>
      <c r="L374" s="54" t="str">
        <f t="shared" si="16"/>
        <v>141MERCADO CENTRAL</v>
      </c>
      <c r="M374" s="201">
        <v>141</v>
      </c>
      <c r="N374" s="201" t="s">
        <v>229</v>
      </c>
      <c r="O374" s="245" t="s">
        <v>243</v>
      </c>
      <c r="P374" s="235">
        <v>5</v>
      </c>
      <c r="Q374" s="235">
        <v>5</v>
      </c>
      <c r="R374" s="235">
        <v>5</v>
      </c>
      <c r="S374" s="235"/>
      <c r="T374" s="235"/>
      <c r="U374" s="235"/>
      <c r="V374" s="45"/>
      <c r="W374" s="45"/>
    </row>
    <row r="375" spans="1:23" ht="15.75">
      <c r="A375" s="175" t="str">
        <f t="shared" si="17"/>
        <v>128SAN VICENTE</v>
      </c>
      <c r="B375" s="202">
        <v>128</v>
      </c>
      <c r="C375" s="201" t="s">
        <v>173</v>
      </c>
      <c r="D375" s="243" t="s">
        <v>290</v>
      </c>
      <c r="E375" s="235">
        <v>60</v>
      </c>
      <c r="F375" s="235">
        <v>60</v>
      </c>
      <c r="G375" s="235">
        <v>60</v>
      </c>
      <c r="H375" s="235"/>
      <c r="I375" s="235"/>
      <c r="J375" s="235"/>
      <c r="L375" s="54" t="str">
        <f t="shared" si="16"/>
        <v>141LA UNION</v>
      </c>
      <c r="M375" s="202">
        <v>141</v>
      </c>
      <c r="N375" s="201" t="s">
        <v>261</v>
      </c>
      <c r="O375" s="245" t="s">
        <v>243</v>
      </c>
      <c r="P375" s="235">
        <v>6</v>
      </c>
      <c r="Q375" s="235">
        <v>6</v>
      </c>
      <c r="R375" s="235">
        <v>6</v>
      </c>
      <c r="S375" s="235"/>
      <c r="T375" s="235"/>
      <c r="U375" s="235"/>
      <c r="V375" s="45"/>
      <c r="W375" s="45"/>
    </row>
    <row r="376" spans="1:23" ht="15.75">
      <c r="A376" s="175" t="str">
        <f t="shared" si="17"/>
        <v>129MERCADO CENTRAL</v>
      </c>
      <c r="B376" s="201">
        <v>129</v>
      </c>
      <c r="C376" s="201" t="s">
        <v>229</v>
      </c>
      <c r="D376" s="243" t="s">
        <v>291</v>
      </c>
      <c r="E376" s="235">
        <v>54.666666666666664</v>
      </c>
      <c r="F376" s="235">
        <v>54</v>
      </c>
      <c r="G376" s="235">
        <v>55</v>
      </c>
      <c r="H376" s="235"/>
      <c r="I376" s="235"/>
      <c r="J376" s="235"/>
      <c r="L376" s="54" t="str">
        <f t="shared" si="16"/>
        <v>141ZACATECOLUCA</v>
      </c>
      <c r="M376" s="201">
        <v>141</v>
      </c>
      <c r="N376" s="201" t="s">
        <v>180</v>
      </c>
      <c r="O376" s="245" t="s">
        <v>243</v>
      </c>
      <c r="P376" s="235">
        <v>7.5</v>
      </c>
      <c r="Q376" s="235">
        <v>7</v>
      </c>
      <c r="R376" s="235">
        <v>8</v>
      </c>
      <c r="S376" s="235"/>
      <c r="T376" s="235"/>
      <c r="U376" s="235"/>
      <c r="V376" s="45"/>
      <c r="W376" s="45"/>
    </row>
    <row r="377" spans="1:23" ht="15.75">
      <c r="A377" s="175" t="str">
        <f t="shared" si="17"/>
        <v>129SANTA TECLA</v>
      </c>
      <c r="B377" s="201">
        <v>129</v>
      </c>
      <c r="C377" s="201" t="s">
        <v>183</v>
      </c>
      <c r="D377" s="243" t="s">
        <v>291</v>
      </c>
      <c r="E377" s="235">
        <v>55.8</v>
      </c>
      <c r="F377" s="235">
        <v>55</v>
      </c>
      <c r="G377" s="235">
        <v>56</v>
      </c>
      <c r="H377" s="235"/>
      <c r="I377" s="235"/>
      <c r="J377" s="235"/>
      <c r="L377" s="54" t="str">
        <f t="shared" si="16"/>
        <v>142MERCADO CENTRAL</v>
      </c>
      <c r="M377" s="201">
        <v>142</v>
      </c>
      <c r="N377" s="201" t="s">
        <v>229</v>
      </c>
      <c r="O377" s="245" t="s">
        <v>225</v>
      </c>
      <c r="P377" s="235">
        <v>5</v>
      </c>
      <c r="Q377" s="235">
        <v>5</v>
      </c>
      <c r="R377" s="235">
        <v>5</v>
      </c>
      <c r="S377" s="235"/>
      <c r="T377" s="235"/>
      <c r="U377" s="235"/>
      <c r="V377" s="45"/>
      <c r="W377" s="45"/>
    </row>
    <row r="378" spans="1:23" ht="15.75">
      <c r="A378" s="175" t="str">
        <f t="shared" si="17"/>
        <v>129SAN VICENTE</v>
      </c>
      <c r="B378" s="201">
        <v>129</v>
      </c>
      <c r="C378" s="201" t="s">
        <v>173</v>
      </c>
      <c r="D378" s="243" t="s">
        <v>291</v>
      </c>
      <c r="E378" s="235">
        <v>57</v>
      </c>
      <c r="F378" s="235">
        <v>57</v>
      </c>
      <c r="G378" s="235">
        <v>57</v>
      </c>
      <c r="H378" s="235"/>
      <c r="I378" s="235"/>
      <c r="J378" s="235"/>
      <c r="L378" s="54" t="str">
        <f t="shared" si="16"/>
        <v>142TIENDONA</v>
      </c>
      <c r="M378" s="201">
        <v>142</v>
      </c>
      <c r="N378" s="201" t="s">
        <v>190</v>
      </c>
      <c r="O378" s="245" t="s">
        <v>225</v>
      </c>
      <c r="P378" s="235">
        <v>3.5</v>
      </c>
      <c r="Q378" s="235">
        <v>3.5</v>
      </c>
      <c r="R378" s="235">
        <v>3.5</v>
      </c>
      <c r="S378" s="235"/>
      <c r="T378" s="235"/>
      <c r="U378" s="235"/>
      <c r="V378" s="45"/>
      <c r="W378" s="45"/>
    </row>
    <row r="379" spans="1:23" ht="15.75">
      <c r="A379" s="175" t="str">
        <f t="shared" si="17"/>
        <v>130MERCADO CENTRAL</v>
      </c>
      <c r="B379" s="201">
        <v>130</v>
      </c>
      <c r="C379" s="201" t="s">
        <v>229</v>
      </c>
      <c r="D379" s="243" t="s">
        <v>150</v>
      </c>
      <c r="E379" s="235">
        <v>3</v>
      </c>
      <c r="F379" s="235">
        <v>3</v>
      </c>
      <c r="G379" s="235">
        <v>3</v>
      </c>
      <c r="H379" s="235"/>
      <c r="I379" s="235"/>
      <c r="J379" s="235"/>
      <c r="L379" s="54" t="str">
        <f t="shared" si="16"/>
        <v>142AHUACHAPAN</v>
      </c>
      <c r="M379" s="201">
        <v>142</v>
      </c>
      <c r="N379" s="201" t="s">
        <v>260</v>
      </c>
      <c r="O379" s="245" t="s">
        <v>225</v>
      </c>
      <c r="P379" s="235">
        <v>4.5</v>
      </c>
      <c r="Q379" s="235">
        <v>4.5</v>
      </c>
      <c r="R379" s="235">
        <v>4.5</v>
      </c>
      <c r="S379" s="235"/>
      <c r="T379" s="235"/>
      <c r="U379" s="235"/>
      <c r="V379" s="45"/>
      <c r="W379" s="45"/>
    </row>
    <row r="380" spans="1:23" ht="15.75">
      <c r="A380" s="175" t="str">
        <f t="shared" si="17"/>
        <v>130SANTA TECLA</v>
      </c>
      <c r="B380" s="202">
        <v>130</v>
      </c>
      <c r="C380" s="201" t="s">
        <v>183</v>
      </c>
      <c r="D380" s="243" t="s">
        <v>150</v>
      </c>
      <c r="E380" s="235">
        <v>3.0714285714285716</v>
      </c>
      <c r="F380" s="235">
        <v>3</v>
      </c>
      <c r="G380" s="235">
        <v>3.5</v>
      </c>
      <c r="H380" s="235"/>
      <c r="I380" s="235"/>
      <c r="J380" s="235"/>
      <c r="L380" s="54" t="str">
        <f t="shared" si="16"/>
        <v>142LA UNION</v>
      </c>
      <c r="M380" s="202">
        <v>142</v>
      </c>
      <c r="N380" s="201" t="s">
        <v>261</v>
      </c>
      <c r="O380" s="245" t="s">
        <v>225</v>
      </c>
      <c r="P380" s="235">
        <v>3.75</v>
      </c>
      <c r="Q380" s="235">
        <v>3.75</v>
      </c>
      <c r="R380" s="235">
        <v>3.75</v>
      </c>
      <c r="S380" s="235"/>
      <c r="T380" s="235"/>
      <c r="U380" s="235"/>
      <c r="V380" s="45"/>
      <c r="W380" s="45"/>
    </row>
    <row r="381" spans="1:23" ht="15.75">
      <c r="A381" s="175" t="str">
        <f t="shared" si="17"/>
        <v>130SAN MIGUEL</v>
      </c>
      <c r="B381" s="201">
        <v>130</v>
      </c>
      <c r="C381" s="201" t="s">
        <v>174</v>
      </c>
      <c r="D381" s="243" t="s">
        <v>150</v>
      </c>
      <c r="E381" s="235">
        <v>3</v>
      </c>
      <c r="F381" s="235">
        <v>3</v>
      </c>
      <c r="G381" s="235">
        <v>3</v>
      </c>
      <c r="H381" s="235"/>
      <c r="I381" s="235"/>
      <c r="J381" s="235"/>
      <c r="L381" s="54" t="str">
        <f t="shared" si="16"/>
        <v>142ZACATECOLUCA</v>
      </c>
      <c r="M381" s="201">
        <v>142</v>
      </c>
      <c r="N381" s="201" t="s">
        <v>180</v>
      </c>
      <c r="O381" s="245" t="s">
        <v>225</v>
      </c>
      <c r="P381" s="235">
        <v>4.25</v>
      </c>
      <c r="Q381" s="235">
        <v>4</v>
      </c>
      <c r="R381" s="235">
        <v>4.5</v>
      </c>
      <c r="S381" s="235"/>
      <c r="T381" s="235"/>
      <c r="U381" s="235"/>
      <c r="V381" s="45"/>
      <c r="W381" s="45"/>
    </row>
    <row r="382" spans="1:23" ht="15.75">
      <c r="A382" s="175" t="str">
        <f t="shared" si="17"/>
        <v>130SANTA ANA</v>
      </c>
      <c r="B382" s="201">
        <v>130</v>
      </c>
      <c r="C382" s="201" t="s">
        <v>172</v>
      </c>
      <c r="D382" s="243" t="s">
        <v>150</v>
      </c>
      <c r="E382" s="235">
        <v>3.5</v>
      </c>
      <c r="F382" s="235">
        <v>3.5</v>
      </c>
      <c r="G382" s="235">
        <v>3.5</v>
      </c>
      <c r="H382" s="235"/>
      <c r="I382" s="235"/>
      <c r="J382" s="235"/>
      <c r="L382" s="54" t="str">
        <f t="shared" si="16"/>
        <v>143MERCADO CENTRAL</v>
      </c>
      <c r="M382" s="201">
        <v>143</v>
      </c>
      <c r="N382" s="201" t="s">
        <v>229</v>
      </c>
      <c r="O382" s="245" t="s">
        <v>226</v>
      </c>
      <c r="P382" s="235">
        <v>3</v>
      </c>
      <c r="Q382" s="235">
        <v>3</v>
      </c>
      <c r="R382" s="235">
        <v>3</v>
      </c>
      <c r="S382" s="235"/>
      <c r="T382" s="235"/>
      <c r="U382" s="235"/>
      <c r="V382" s="45"/>
      <c r="W382" s="45"/>
    </row>
    <row r="383" spans="1:23" ht="15.75">
      <c r="A383" s="175" t="str">
        <f t="shared" si="17"/>
        <v>130SAN VICENTE</v>
      </c>
      <c r="B383" s="201">
        <v>130</v>
      </c>
      <c r="C383" s="201" t="s">
        <v>173</v>
      </c>
      <c r="D383" s="243" t="s">
        <v>150</v>
      </c>
      <c r="E383" s="235">
        <v>3.1666666666666665</v>
      </c>
      <c r="F383" s="235">
        <v>3</v>
      </c>
      <c r="G383" s="235">
        <v>3.5</v>
      </c>
      <c r="H383" s="235"/>
      <c r="I383" s="235"/>
      <c r="J383" s="235"/>
      <c r="L383" s="54" t="str">
        <f t="shared" si="16"/>
        <v>143TIENDONA</v>
      </c>
      <c r="M383" s="201">
        <v>143</v>
      </c>
      <c r="N383" s="201" t="s">
        <v>190</v>
      </c>
      <c r="O383" s="245" t="s">
        <v>226</v>
      </c>
      <c r="P383" s="235">
        <v>3</v>
      </c>
      <c r="Q383" s="235">
        <v>3</v>
      </c>
      <c r="R383" s="235">
        <v>3</v>
      </c>
      <c r="S383" s="235"/>
      <c r="T383" s="235"/>
      <c r="U383" s="235"/>
      <c r="V383" s="45"/>
      <c r="W383" s="45"/>
    </row>
    <row r="384" spans="1:23" ht="15.75">
      <c r="A384" s="175" t="str">
        <f t="shared" si="17"/>
        <v>132MERCADO CENTRAL</v>
      </c>
      <c r="B384" s="201">
        <v>132</v>
      </c>
      <c r="C384" s="201" t="s">
        <v>229</v>
      </c>
      <c r="D384" s="243" t="s">
        <v>151</v>
      </c>
      <c r="E384" s="235">
        <v>2.5833333333333335</v>
      </c>
      <c r="F384" s="235">
        <v>2.5</v>
      </c>
      <c r="G384" s="235">
        <v>2.65</v>
      </c>
      <c r="H384" s="235"/>
      <c r="I384" s="235"/>
      <c r="J384" s="235"/>
      <c r="L384" s="54" t="str">
        <f t="shared" si="16"/>
        <v>143AHUACHAPAN</v>
      </c>
      <c r="M384" s="201">
        <v>143</v>
      </c>
      <c r="N384" s="201" t="s">
        <v>260</v>
      </c>
      <c r="O384" s="245" t="s">
        <v>226</v>
      </c>
      <c r="P384" s="235">
        <v>2.25</v>
      </c>
      <c r="Q384" s="235">
        <v>2.25</v>
      </c>
      <c r="R384" s="235">
        <v>2.25</v>
      </c>
      <c r="S384" s="235"/>
      <c r="T384" s="235"/>
      <c r="U384" s="235"/>
      <c r="V384" s="45"/>
      <c r="W384" s="45"/>
    </row>
    <row r="385" spans="1:23" ht="15.75">
      <c r="A385" s="175" t="str">
        <f t="shared" si="17"/>
        <v>132SANTA TECLA</v>
      </c>
      <c r="B385" s="202">
        <v>132</v>
      </c>
      <c r="C385" s="201" t="s">
        <v>183</v>
      </c>
      <c r="D385" s="243" t="s">
        <v>151</v>
      </c>
      <c r="E385" s="235">
        <v>2.8285714285714287</v>
      </c>
      <c r="F385" s="235">
        <v>2.6</v>
      </c>
      <c r="G385" s="235">
        <v>3.85</v>
      </c>
      <c r="H385" s="235"/>
      <c r="I385" s="235"/>
      <c r="J385" s="235"/>
      <c r="L385" s="54" t="str">
        <f t="shared" si="16"/>
        <v>143LA UNION</v>
      </c>
      <c r="M385" s="202">
        <v>143</v>
      </c>
      <c r="N385" s="201" t="s">
        <v>261</v>
      </c>
      <c r="O385" s="245" t="s">
        <v>226</v>
      </c>
      <c r="P385" s="235">
        <v>2.75</v>
      </c>
      <c r="Q385" s="235">
        <v>2.75</v>
      </c>
      <c r="R385" s="235">
        <v>2.75</v>
      </c>
      <c r="S385" s="235"/>
      <c r="T385" s="235"/>
      <c r="U385" s="235"/>
      <c r="V385" s="45"/>
      <c r="W385" s="45"/>
    </row>
    <row r="386" spans="1:23" ht="15.75">
      <c r="A386" s="175" t="str">
        <f t="shared" si="17"/>
        <v>132SAN MIGUEL</v>
      </c>
      <c r="B386" s="201">
        <v>132</v>
      </c>
      <c r="C386" s="201" t="s">
        <v>174</v>
      </c>
      <c r="D386" s="243" t="s">
        <v>151</v>
      </c>
      <c r="E386" s="235">
        <v>2.95</v>
      </c>
      <c r="F386" s="235">
        <v>2.9</v>
      </c>
      <c r="G386" s="235">
        <v>3</v>
      </c>
      <c r="H386" s="235"/>
      <c r="I386" s="235"/>
      <c r="J386" s="235"/>
      <c r="L386" s="54" t="str">
        <f t="shared" si="16"/>
        <v>143ZACATECOLUCA</v>
      </c>
      <c r="M386" s="201">
        <v>143</v>
      </c>
      <c r="N386" s="201" t="s">
        <v>180</v>
      </c>
      <c r="O386" s="245" t="s">
        <v>226</v>
      </c>
      <c r="P386" s="235">
        <v>2.75</v>
      </c>
      <c r="Q386" s="235">
        <v>2.75</v>
      </c>
      <c r="R386" s="235">
        <v>2.75</v>
      </c>
      <c r="S386" s="235"/>
      <c r="T386" s="235"/>
      <c r="U386" s="235"/>
      <c r="V386" s="45"/>
      <c r="W386" s="45"/>
    </row>
    <row r="387" spans="1:23" ht="15.75">
      <c r="A387" s="175" t="str">
        <f t="shared" si="17"/>
        <v>132SANTA ANA</v>
      </c>
      <c r="B387" s="201">
        <v>132</v>
      </c>
      <c r="C387" s="201" t="s">
        <v>172</v>
      </c>
      <c r="D387" s="243" t="s">
        <v>151</v>
      </c>
      <c r="E387" s="235">
        <v>2.8</v>
      </c>
      <c r="F387" s="235">
        <v>2.8</v>
      </c>
      <c r="G387" s="235">
        <v>2.8</v>
      </c>
      <c r="H387" s="235"/>
      <c r="I387" s="235"/>
      <c r="J387" s="235"/>
      <c r="L387" s="54" t="str">
        <f t="shared" si="16"/>
        <v>145MERCADO CENTRAL</v>
      </c>
      <c r="M387" s="201">
        <v>145</v>
      </c>
      <c r="N387" s="201" t="s">
        <v>229</v>
      </c>
      <c r="O387" s="245" t="s">
        <v>245</v>
      </c>
      <c r="P387" s="235">
        <v>6</v>
      </c>
      <c r="Q387" s="235">
        <v>6</v>
      </c>
      <c r="R387" s="235">
        <v>6</v>
      </c>
      <c r="S387" s="235"/>
      <c r="T387" s="235"/>
      <c r="U387" s="235"/>
      <c r="V387" s="45"/>
      <c r="W387" s="45"/>
    </row>
    <row r="388" spans="1:23" ht="15.75">
      <c r="A388" s="175" t="str">
        <f t="shared" si="17"/>
        <v>132SAN VICENTE</v>
      </c>
      <c r="B388" s="201">
        <v>132</v>
      </c>
      <c r="C388" s="201" t="s">
        <v>173</v>
      </c>
      <c r="D388" s="243" t="s">
        <v>151</v>
      </c>
      <c r="E388" s="235">
        <v>2.7250000000000001</v>
      </c>
      <c r="F388" s="235">
        <v>2.2999999999999998</v>
      </c>
      <c r="G388" s="235">
        <v>3</v>
      </c>
      <c r="H388" s="235"/>
      <c r="I388" s="235"/>
      <c r="J388" s="235"/>
      <c r="L388" s="54" t="str">
        <f t="shared" si="16"/>
        <v>145TIENDONA</v>
      </c>
      <c r="M388" s="201">
        <v>145</v>
      </c>
      <c r="N388" s="201" t="s">
        <v>190</v>
      </c>
      <c r="O388" s="245" t="s">
        <v>245</v>
      </c>
      <c r="P388" s="235">
        <v>5</v>
      </c>
      <c r="Q388" s="235">
        <v>5</v>
      </c>
      <c r="R388" s="235">
        <v>5</v>
      </c>
      <c r="S388" s="235"/>
      <c r="T388" s="235"/>
      <c r="U388" s="235"/>
      <c r="V388" s="45"/>
      <c r="W388" s="45"/>
    </row>
    <row r="389" spans="1:23" ht="15.75">
      <c r="A389" s="175" t="str">
        <f t="shared" si="17"/>
        <v>133MERCADO CENTRAL</v>
      </c>
      <c r="B389" s="201">
        <v>133</v>
      </c>
      <c r="C389" s="201" t="s">
        <v>229</v>
      </c>
      <c r="D389" s="243" t="s">
        <v>152</v>
      </c>
      <c r="E389" s="235">
        <v>3.7333333333333329</v>
      </c>
      <c r="F389" s="235">
        <v>3.7</v>
      </c>
      <c r="G389" s="235">
        <v>3.75</v>
      </c>
      <c r="H389" s="235"/>
      <c r="I389" s="235"/>
      <c r="J389" s="235"/>
      <c r="L389" s="54" t="str">
        <f t="shared" si="16"/>
        <v>145AHUACHAPAN</v>
      </c>
      <c r="M389" s="201">
        <v>145</v>
      </c>
      <c r="N389" s="201" t="s">
        <v>260</v>
      </c>
      <c r="O389" s="245" t="s">
        <v>245</v>
      </c>
      <c r="P389" s="235">
        <v>5.5</v>
      </c>
      <c r="Q389" s="235">
        <v>5.5</v>
      </c>
      <c r="R389" s="235">
        <v>5.5</v>
      </c>
      <c r="S389" s="235"/>
      <c r="T389" s="235"/>
      <c r="U389" s="235"/>
      <c r="V389" s="45"/>
      <c r="W389" s="45"/>
    </row>
    <row r="390" spans="1:23" ht="15.75">
      <c r="A390" s="175" t="str">
        <f t="shared" si="17"/>
        <v>133SANTA TECLA</v>
      </c>
      <c r="B390" s="202">
        <v>133</v>
      </c>
      <c r="C390" s="201" t="s">
        <v>183</v>
      </c>
      <c r="D390" s="243" t="s">
        <v>152</v>
      </c>
      <c r="E390" s="235">
        <v>3.8083333333333336</v>
      </c>
      <c r="F390" s="235">
        <v>3.7</v>
      </c>
      <c r="G390" s="235">
        <v>3.9</v>
      </c>
      <c r="H390" s="235"/>
      <c r="I390" s="235"/>
      <c r="J390" s="235"/>
      <c r="L390" s="54" t="str">
        <f t="shared" si="16"/>
        <v>145ZACATECOLUCA</v>
      </c>
      <c r="M390" s="202">
        <v>145</v>
      </c>
      <c r="N390" s="201" t="s">
        <v>180</v>
      </c>
      <c r="O390" s="245" t="s">
        <v>245</v>
      </c>
      <c r="P390" s="235">
        <v>4.75</v>
      </c>
      <c r="Q390" s="235">
        <v>4.5</v>
      </c>
      <c r="R390" s="235">
        <v>5</v>
      </c>
      <c r="S390" s="235"/>
      <c r="T390" s="235"/>
      <c r="U390" s="235"/>
      <c r="V390" s="45"/>
      <c r="W390" s="45"/>
    </row>
    <row r="391" spans="1:23" ht="15.75">
      <c r="A391" s="175" t="str">
        <f t="shared" si="17"/>
        <v>133SAN MIGUEL</v>
      </c>
      <c r="B391" s="201">
        <v>133</v>
      </c>
      <c r="C391" s="201" t="s">
        <v>174</v>
      </c>
      <c r="D391" s="243" t="s">
        <v>152</v>
      </c>
      <c r="E391" s="235">
        <v>4.5</v>
      </c>
      <c r="F391" s="235">
        <v>4.5</v>
      </c>
      <c r="G391" s="235">
        <v>4.5</v>
      </c>
      <c r="H391" s="235"/>
      <c r="I391" s="235"/>
      <c r="J391" s="235"/>
      <c r="L391" s="54" t="str">
        <f t="shared" ref="L391:L454" si="18">+M391&amp;N391</f>
        <v>146MERCADO CENTRAL</v>
      </c>
      <c r="M391" s="201">
        <v>146</v>
      </c>
      <c r="N391" s="201" t="s">
        <v>229</v>
      </c>
      <c r="O391" s="245" t="s">
        <v>246</v>
      </c>
      <c r="P391" s="235">
        <v>5</v>
      </c>
      <c r="Q391" s="235">
        <v>5</v>
      </c>
      <c r="R391" s="235">
        <v>5</v>
      </c>
      <c r="S391" s="235"/>
      <c r="T391" s="235"/>
      <c r="U391" s="235"/>
      <c r="V391" s="45"/>
      <c r="W391" s="45"/>
    </row>
    <row r="392" spans="1:23" ht="15.75">
      <c r="A392" s="175" t="str">
        <f t="shared" si="17"/>
        <v>133SANTA ANA</v>
      </c>
      <c r="B392" s="201">
        <v>133</v>
      </c>
      <c r="C392" s="201" t="s">
        <v>172</v>
      </c>
      <c r="D392" s="243" t="s">
        <v>152</v>
      </c>
      <c r="E392" s="235">
        <v>4.25</v>
      </c>
      <c r="F392" s="235">
        <v>4.25</v>
      </c>
      <c r="G392" s="235">
        <v>4.25</v>
      </c>
      <c r="H392" s="235"/>
      <c r="I392" s="235"/>
      <c r="J392" s="235"/>
      <c r="L392" s="54" t="str">
        <f t="shared" si="18"/>
        <v>146TIENDONA</v>
      </c>
      <c r="M392" s="201">
        <v>146</v>
      </c>
      <c r="N392" s="201" t="s">
        <v>190</v>
      </c>
      <c r="O392" s="245" t="s">
        <v>246</v>
      </c>
      <c r="P392" s="235">
        <v>3.5</v>
      </c>
      <c r="Q392" s="235">
        <v>3.5</v>
      </c>
      <c r="R392" s="235">
        <v>3.5</v>
      </c>
      <c r="S392" s="235"/>
      <c r="T392" s="235"/>
      <c r="U392" s="235"/>
      <c r="V392" s="45"/>
      <c r="W392" s="45"/>
    </row>
    <row r="393" spans="1:23" ht="15.75">
      <c r="A393" s="175" t="str">
        <f t="shared" si="17"/>
        <v>133SAN VICENTE</v>
      </c>
      <c r="B393" s="201">
        <v>133</v>
      </c>
      <c r="C393" s="201" t="s">
        <v>173</v>
      </c>
      <c r="D393" s="243" t="s">
        <v>152</v>
      </c>
      <c r="E393" s="235">
        <v>4.125</v>
      </c>
      <c r="F393" s="235">
        <v>4</v>
      </c>
      <c r="G393" s="235">
        <v>4.3</v>
      </c>
      <c r="H393" s="235"/>
      <c r="I393" s="235"/>
      <c r="J393" s="235"/>
      <c r="L393" s="54" t="str">
        <f t="shared" si="18"/>
        <v>146AHUACHAPAN</v>
      </c>
      <c r="M393" s="201">
        <v>146</v>
      </c>
      <c r="N393" s="201" t="s">
        <v>260</v>
      </c>
      <c r="O393" s="245" t="s">
        <v>246</v>
      </c>
      <c r="P393" s="235">
        <v>4.5</v>
      </c>
      <c r="Q393" s="235">
        <v>4.5</v>
      </c>
      <c r="R393" s="235">
        <v>4.5</v>
      </c>
      <c r="S393" s="235"/>
      <c r="T393" s="235"/>
      <c r="U393" s="235"/>
      <c r="V393" s="45"/>
      <c r="W393" s="45"/>
    </row>
    <row r="394" spans="1:23" ht="15.75">
      <c r="A394" s="175" t="str">
        <f t="shared" si="17"/>
        <v>134MERCADO CENTRAL</v>
      </c>
      <c r="B394" s="202">
        <v>134</v>
      </c>
      <c r="C394" s="201" t="s">
        <v>229</v>
      </c>
      <c r="D394" s="243" t="s">
        <v>153</v>
      </c>
      <c r="E394" s="235">
        <v>5</v>
      </c>
      <c r="F394" s="235">
        <v>5</v>
      </c>
      <c r="G394" s="235">
        <v>5</v>
      </c>
      <c r="H394" s="235"/>
      <c r="I394" s="235"/>
      <c r="J394" s="235"/>
      <c r="L394" s="54" t="str">
        <f t="shared" si="18"/>
        <v>146ZACATECOLUCA</v>
      </c>
      <c r="M394" s="202">
        <v>146</v>
      </c>
      <c r="N394" s="201" t="s">
        <v>180</v>
      </c>
      <c r="O394" s="245" t="s">
        <v>246</v>
      </c>
      <c r="P394" s="235">
        <v>4</v>
      </c>
      <c r="Q394" s="235">
        <v>4</v>
      </c>
      <c r="R394" s="235">
        <v>4</v>
      </c>
      <c r="S394" s="235"/>
      <c r="T394" s="235"/>
      <c r="U394" s="235"/>
      <c r="V394" s="45"/>
      <c r="W394" s="45"/>
    </row>
    <row r="395" spans="1:23" ht="15.75">
      <c r="A395" s="175" t="str">
        <f t="shared" si="17"/>
        <v>134SANTA TECLA</v>
      </c>
      <c r="B395" s="201">
        <v>134</v>
      </c>
      <c r="C395" s="201" t="s">
        <v>183</v>
      </c>
      <c r="D395" s="243" t="s">
        <v>153</v>
      </c>
      <c r="E395" s="235">
        <v>5.4285714285714288</v>
      </c>
      <c r="F395" s="235">
        <v>5</v>
      </c>
      <c r="G395" s="235">
        <v>6</v>
      </c>
      <c r="H395" s="235"/>
      <c r="I395" s="235"/>
      <c r="J395" s="235"/>
      <c r="L395" s="54" t="str">
        <f t="shared" si="18"/>
        <v>147MERCADO CENTRAL</v>
      </c>
      <c r="M395" s="201">
        <v>147</v>
      </c>
      <c r="N395" s="201" t="s">
        <v>229</v>
      </c>
      <c r="O395" s="245" t="s">
        <v>227</v>
      </c>
      <c r="P395" s="235">
        <v>2.5</v>
      </c>
      <c r="Q395" s="235">
        <v>2.5</v>
      </c>
      <c r="R395" s="235">
        <v>2.5</v>
      </c>
      <c r="S395" s="235"/>
      <c r="T395" s="235"/>
      <c r="U395" s="235"/>
      <c r="V395" s="45"/>
      <c r="W395" s="45"/>
    </row>
    <row r="396" spans="1:23" ht="15.75">
      <c r="A396" s="175" t="str">
        <f t="shared" si="17"/>
        <v>134SAN MIGUEL</v>
      </c>
      <c r="B396" s="201">
        <v>134</v>
      </c>
      <c r="C396" s="201" t="s">
        <v>174</v>
      </c>
      <c r="D396" s="243" t="s">
        <v>153</v>
      </c>
      <c r="E396" s="235">
        <v>5.5</v>
      </c>
      <c r="F396" s="235">
        <v>5.5</v>
      </c>
      <c r="G396" s="235">
        <v>5.5</v>
      </c>
      <c r="H396" s="235"/>
      <c r="I396" s="235"/>
      <c r="J396" s="235"/>
      <c r="L396" s="54" t="str">
        <f t="shared" si="18"/>
        <v>147TIENDONA</v>
      </c>
      <c r="M396" s="201">
        <v>147</v>
      </c>
      <c r="N396" s="201" t="s">
        <v>190</v>
      </c>
      <c r="O396" s="245" t="s">
        <v>227</v>
      </c>
      <c r="P396" s="235">
        <v>2</v>
      </c>
      <c r="Q396" s="235">
        <v>2</v>
      </c>
      <c r="R396" s="235">
        <v>2</v>
      </c>
      <c r="S396" s="235"/>
      <c r="T396" s="235"/>
      <c r="U396" s="235"/>
      <c r="V396" s="45"/>
      <c r="W396" s="45"/>
    </row>
    <row r="397" spans="1:23" ht="15.75">
      <c r="A397" s="175" t="str">
        <f t="shared" si="17"/>
        <v>134SAN VICENTE</v>
      </c>
      <c r="B397" s="201">
        <v>134</v>
      </c>
      <c r="C397" s="201" t="s">
        <v>173</v>
      </c>
      <c r="D397" s="243" t="s">
        <v>153</v>
      </c>
      <c r="E397" s="235">
        <v>6</v>
      </c>
      <c r="F397" s="235">
        <v>6</v>
      </c>
      <c r="G397" s="235">
        <v>6</v>
      </c>
      <c r="H397" s="235"/>
      <c r="I397" s="235"/>
      <c r="J397" s="235"/>
      <c r="L397" s="54" t="str">
        <f t="shared" si="18"/>
        <v>147AHUACHAPAN</v>
      </c>
      <c r="M397" s="201">
        <v>147</v>
      </c>
      <c r="N397" s="201" t="s">
        <v>260</v>
      </c>
      <c r="O397" s="245" t="s">
        <v>227</v>
      </c>
      <c r="P397" s="235">
        <v>2.25</v>
      </c>
      <c r="Q397" s="235">
        <v>2.25</v>
      </c>
      <c r="R397" s="235">
        <v>2.25</v>
      </c>
      <c r="S397" s="235"/>
      <c r="T397" s="235"/>
      <c r="U397" s="235"/>
      <c r="V397" s="45"/>
      <c r="W397" s="45"/>
    </row>
    <row r="398" spans="1:23" ht="15.75">
      <c r="A398" s="175" t="str">
        <f t="shared" si="17"/>
        <v>135MERCADO CENTRAL</v>
      </c>
      <c r="B398" s="202">
        <v>135</v>
      </c>
      <c r="C398" s="201" t="s">
        <v>229</v>
      </c>
      <c r="D398" s="243" t="s">
        <v>154</v>
      </c>
      <c r="E398" s="235">
        <v>1.75</v>
      </c>
      <c r="F398" s="235">
        <v>1.75</v>
      </c>
      <c r="G398" s="235">
        <v>1.75</v>
      </c>
      <c r="H398" s="235"/>
      <c r="I398" s="235"/>
      <c r="J398" s="235"/>
      <c r="L398" s="54" t="str">
        <f t="shared" si="18"/>
        <v>147LA UNION</v>
      </c>
      <c r="M398" s="202">
        <v>147</v>
      </c>
      <c r="N398" s="201" t="s">
        <v>261</v>
      </c>
      <c r="O398" s="245" t="s">
        <v>227</v>
      </c>
      <c r="P398" s="235">
        <v>2</v>
      </c>
      <c r="Q398" s="235">
        <v>2</v>
      </c>
      <c r="R398" s="235">
        <v>2</v>
      </c>
      <c r="S398" s="235"/>
      <c r="T398" s="235"/>
      <c r="U398" s="235"/>
      <c r="V398" s="45"/>
      <c r="W398" s="45"/>
    </row>
    <row r="399" spans="1:23" ht="15.75">
      <c r="A399" s="175" t="str">
        <f t="shared" si="17"/>
        <v>135SANTA TECLA</v>
      </c>
      <c r="B399" s="201">
        <v>135</v>
      </c>
      <c r="C399" s="201" t="s">
        <v>183</v>
      </c>
      <c r="D399" s="243" t="s">
        <v>154</v>
      </c>
      <c r="E399" s="235">
        <v>1.7928571428571427</v>
      </c>
      <c r="F399" s="235">
        <v>1.5</v>
      </c>
      <c r="G399" s="235">
        <v>1.85</v>
      </c>
      <c r="H399" s="235"/>
      <c r="I399" s="235"/>
      <c r="J399" s="235"/>
      <c r="L399" s="54" t="str">
        <f t="shared" si="18"/>
        <v>147ZACATECOLUCA</v>
      </c>
      <c r="M399" s="201">
        <v>147</v>
      </c>
      <c r="N399" s="201" t="s">
        <v>180</v>
      </c>
      <c r="O399" s="245" t="s">
        <v>227</v>
      </c>
      <c r="P399" s="235">
        <v>1.875</v>
      </c>
      <c r="Q399" s="235">
        <v>1.75</v>
      </c>
      <c r="R399" s="235">
        <v>2</v>
      </c>
      <c r="S399" s="235"/>
      <c r="T399" s="235"/>
      <c r="U399" s="235"/>
    </row>
    <row r="400" spans="1:23" ht="15.75">
      <c r="A400" s="175" t="str">
        <f t="shared" si="17"/>
        <v>135SAN MIGUEL</v>
      </c>
      <c r="B400" s="201">
        <v>135</v>
      </c>
      <c r="C400" s="201" t="s">
        <v>174</v>
      </c>
      <c r="D400" s="243" t="s">
        <v>154</v>
      </c>
      <c r="E400" s="235">
        <v>1.65</v>
      </c>
      <c r="F400" s="235">
        <v>1.65</v>
      </c>
      <c r="G400" s="235">
        <v>1.65</v>
      </c>
      <c r="H400" s="235"/>
      <c r="I400" s="235"/>
      <c r="J400" s="235"/>
      <c r="L400" s="54" t="str">
        <f t="shared" si="18"/>
        <v>148MERCADO CENTRAL</v>
      </c>
      <c r="M400" s="201">
        <v>148</v>
      </c>
      <c r="N400" s="201" t="s">
        <v>229</v>
      </c>
      <c r="O400" s="245" t="s">
        <v>247</v>
      </c>
      <c r="P400" s="235">
        <v>6</v>
      </c>
      <c r="Q400" s="235">
        <v>6</v>
      </c>
      <c r="R400" s="235">
        <v>6</v>
      </c>
      <c r="S400" s="235"/>
      <c r="T400" s="235"/>
      <c r="U400" s="235"/>
    </row>
    <row r="401" spans="1:21" ht="15.75">
      <c r="A401" s="175" t="str">
        <f t="shared" si="17"/>
        <v>135SANTA ANA</v>
      </c>
      <c r="B401" s="201">
        <v>135</v>
      </c>
      <c r="C401" s="201" t="s">
        <v>172</v>
      </c>
      <c r="D401" s="243" t="s">
        <v>154</v>
      </c>
      <c r="E401" s="235">
        <v>1.6</v>
      </c>
      <c r="F401" s="235">
        <v>1.6</v>
      </c>
      <c r="G401" s="235">
        <v>1.6</v>
      </c>
      <c r="H401" s="235"/>
      <c r="I401" s="235"/>
      <c r="J401" s="235"/>
      <c r="L401" s="54" t="str">
        <f t="shared" si="18"/>
        <v>148TIENDONA</v>
      </c>
      <c r="M401" s="201">
        <v>148</v>
      </c>
      <c r="N401" s="201" t="s">
        <v>190</v>
      </c>
      <c r="O401" s="245" t="s">
        <v>247</v>
      </c>
      <c r="P401" s="235">
        <v>5</v>
      </c>
      <c r="Q401" s="235">
        <v>5</v>
      </c>
      <c r="R401" s="235">
        <v>5</v>
      </c>
      <c r="S401" s="235"/>
      <c r="T401" s="235"/>
      <c r="U401" s="235"/>
    </row>
    <row r="402" spans="1:21" ht="15.75">
      <c r="A402" s="175" t="str">
        <f t="shared" si="17"/>
        <v>135SAN VICENTE</v>
      </c>
      <c r="B402" s="201">
        <v>135</v>
      </c>
      <c r="C402" s="201" t="s">
        <v>173</v>
      </c>
      <c r="D402" s="243" t="s">
        <v>154</v>
      </c>
      <c r="E402" s="235">
        <v>2.375</v>
      </c>
      <c r="F402" s="235">
        <v>2.25</v>
      </c>
      <c r="G402" s="235">
        <v>2.5</v>
      </c>
      <c r="H402" s="235"/>
      <c r="I402" s="235"/>
      <c r="J402" s="235"/>
      <c r="L402" s="54" t="str">
        <f t="shared" si="18"/>
        <v>148LA UNION</v>
      </c>
      <c r="M402" s="201">
        <v>148</v>
      </c>
      <c r="N402" s="201" t="s">
        <v>261</v>
      </c>
      <c r="O402" s="245" t="s">
        <v>247</v>
      </c>
      <c r="P402" s="235">
        <v>4</v>
      </c>
      <c r="Q402" s="235">
        <v>4</v>
      </c>
      <c r="R402" s="235">
        <v>4</v>
      </c>
      <c r="S402" s="235"/>
      <c r="T402" s="235"/>
      <c r="U402" s="235"/>
    </row>
    <row r="403" spans="1:21" ht="15.75">
      <c r="A403" s="175" t="str">
        <f t="shared" ref="A403:A466" si="19">+B403&amp;C403</f>
        <v>136MERCADO CENTRAL</v>
      </c>
      <c r="B403" s="202">
        <v>136</v>
      </c>
      <c r="C403" s="201" t="s">
        <v>229</v>
      </c>
      <c r="D403" s="243" t="s">
        <v>223</v>
      </c>
      <c r="E403" s="235">
        <v>2</v>
      </c>
      <c r="F403" s="235">
        <v>2</v>
      </c>
      <c r="G403" s="235">
        <v>2</v>
      </c>
      <c r="H403" s="235"/>
      <c r="I403" s="235"/>
      <c r="J403" s="235"/>
      <c r="L403" s="54" t="str">
        <f t="shared" si="18"/>
        <v>148ZACATECOLUCA</v>
      </c>
      <c r="M403" s="202">
        <v>148</v>
      </c>
      <c r="N403" s="201" t="s">
        <v>180</v>
      </c>
      <c r="O403" s="245" t="s">
        <v>247</v>
      </c>
      <c r="P403" s="235">
        <v>6</v>
      </c>
      <c r="Q403" s="235">
        <v>6</v>
      </c>
      <c r="R403" s="235">
        <v>6</v>
      </c>
      <c r="S403" s="235"/>
      <c r="T403" s="235"/>
      <c r="U403" s="235"/>
    </row>
    <row r="404" spans="1:21" ht="15.75">
      <c r="A404" s="175" t="str">
        <f t="shared" si="19"/>
        <v>136TIENDONA</v>
      </c>
      <c r="B404" s="201">
        <v>136</v>
      </c>
      <c r="C404" s="201" t="s">
        <v>190</v>
      </c>
      <c r="D404" s="243" t="s">
        <v>223</v>
      </c>
      <c r="E404" s="235">
        <v>1.325</v>
      </c>
      <c r="F404" s="235">
        <v>1.25</v>
      </c>
      <c r="G404" s="235">
        <v>1.4</v>
      </c>
      <c r="H404" s="235"/>
      <c r="I404" s="235"/>
      <c r="J404" s="235"/>
      <c r="L404" s="54" t="str">
        <f t="shared" si="18"/>
        <v>149MERCADO CENTRAL</v>
      </c>
      <c r="M404" s="201">
        <v>149</v>
      </c>
      <c r="N404" s="201" t="s">
        <v>229</v>
      </c>
      <c r="O404" s="245" t="s">
        <v>248</v>
      </c>
      <c r="P404" s="235">
        <v>3</v>
      </c>
      <c r="Q404" s="235">
        <v>3</v>
      </c>
      <c r="R404" s="235">
        <v>3</v>
      </c>
      <c r="S404" s="235"/>
      <c r="T404" s="235"/>
      <c r="U404" s="235"/>
    </row>
    <row r="405" spans="1:21" ht="15.75">
      <c r="A405" s="175" t="str">
        <f t="shared" si="19"/>
        <v>136SANTA TECLA</v>
      </c>
      <c r="B405" s="201">
        <v>136</v>
      </c>
      <c r="C405" s="201" t="s">
        <v>183</v>
      </c>
      <c r="D405" s="243" t="s">
        <v>223</v>
      </c>
      <c r="E405" s="235">
        <v>2</v>
      </c>
      <c r="F405" s="235">
        <v>2</v>
      </c>
      <c r="G405" s="235">
        <v>2</v>
      </c>
      <c r="H405" s="235"/>
      <c r="I405" s="235"/>
      <c r="J405" s="235"/>
      <c r="L405" s="54" t="str">
        <f t="shared" si="18"/>
        <v>149TIENDONA</v>
      </c>
      <c r="M405" s="201">
        <v>149</v>
      </c>
      <c r="N405" s="201" t="s">
        <v>190</v>
      </c>
      <c r="O405" s="245" t="s">
        <v>248</v>
      </c>
      <c r="P405" s="235">
        <v>3</v>
      </c>
      <c r="Q405" s="235">
        <v>3</v>
      </c>
      <c r="R405" s="235">
        <v>3</v>
      </c>
      <c r="S405" s="235"/>
      <c r="T405" s="235"/>
      <c r="U405" s="235"/>
    </row>
    <row r="406" spans="1:21" ht="15.75">
      <c r="A406" s="175" t="str">
        <f t="shared" si="19"/>
        <v>136SAN MIGUEL</v>
      </c>
      <c r="B406" s="201">
        <v>136</v>
      </c>
      <c r="C406" s="201" t="s">
        <v>174</v>
      </c>
      <c r="D406" s="243" t="s">
        <v>223</v>
      </c>
      <c r="E406" s="235">
        <v>2.25</v>
      </c>
      <c r="F406" s="235">
        <v>2</v>
      </c>
      <c r="G406" s="235">
        <v>2.5</v>
      </c>
      <c r="H406" s="235"/>
      <c r="I406" s="235"/>
      <c r="J406" s="235"/>
      <c r="L406" s="54" t="str">
        <f t="shared" si="18"/>
        <v>149LA UNION</v>
      </c>
      <c r="M406" s="201">
        <v>149</v>
      </c>
      <c r="N406" s="201" t="s">
        <v>261</v>
      </c>
      <c r="O406" s="245" t="s">
        <v>248</v>
      </c>
      <c r="P406" s="235">
        <v>2.5</v>
      </c>
      <c r="Q406" s="235">
        <v>2.5</v>
      </c>
      <c r="R406" s="235">
        <v>2.5</v>
      </c>
      <c r="S406" s="235"/>
      <c r="T406" s="235"/>
      <c r="U406" s="235"/>
    </row>
    <row r="407" spans="1:21" ht="15.75">
      <c r="A407" s="175" t="str">
        <f t="shared" si="19"/>
        <v>136SANTA ANA</v>
      </c>
      <c r="B407" s="201">
        <v>136</v>
      </c>
      <c r="C407" s="201" t="s">
        <v>172</v>
      </c>
      <c r="D407" s="243" t="s">
        <v>223</v>
      </c>
      <c r="E407" s="235">
        <v>2</v>
      </c>
      <c r="F407" s="235">
        <v>2</v>
      </c>
      <c r="G407" s="235">
        <v>2</v>
      </c>
      <c r="H407" s="235"/>
      <c r="I407" s="235"/>
      <c r="J407" s="235"/>
      <c r="L407" s="54" t="str">
        <f t="shared" si="18"/>
        <v>149ZACATECOLUCA</v>
      </c>
      <c r="M407" s="201">
        <v>149</v>
      </c>
      <c r="N407" s="201" t="s">
        <v>180</v>
      </c>
      <c r="O407" s="245" t="s">
        <v>248</v>
      </c>
      <c r="P407" s="235">
        <v>2.5</v>
      </c>
      <c r="Q407" s="235">
        <v>2.5</v>
      </c>
      <c r="R407" s="235">
        <v>2.5</v>
      </c>
      <c r="S407" s="235"/>
      <c r="T407" s="235"/>
      <c r="U407" s="235"/>
    </row>
    <row r="408" spans="1:21" ht="15.75">
      <c r="A408" s="175" t="str">
        <f t="shared" si="19"/>
        <v>136SAN VICENTE</v>
      </c>
      <c r="B408" s="202">
        <v>136</v>
      </c>
      <c r="C408" s="201" t="s">
        <v>173</v>
      </c>
      <c r="D408" s="243" t="s">
        <v>223</v>
      </c>
      <c r="E408" s="235">
        <v>1.75</v>
      </c>
      <c r="F408" s="235">
        <v>1.75</v>
      </c>
      <c r="G408" s="235">
        <v>1.75</v>
      </c>
      <c r="H408" s="235"/>
      <c r="I408" s="235"/>
      <c r="J408" s="235"/>
      <c r="L408" s="54" t="str">
        <f t="shared" si="18"/>
        <v>150MERCADO CENTRAL</v>
      </c>
      <c r="M408" s="202">
        <v>150</v>
      </c>
      <c r="N408" s="201" t="s">
        <v>229</v>
      </c>
      <c r="O408" s="245" t="s">
        <v>228</v>
      </c>
      <c r="P408" s="235">
        <v>2</v>
      </c>
      <c r="Q408" s="235">
        <v>2</v>
      </c>
      <c r="R408" s="235">
        <v>2</v>
      </c>
      <c r="S408" s="235"/>
      <c r="T408" s="235"/>
      <c r="U408" s="235"/>
    </row>
    <row r="409" spans="1:21" ht="15.75">
      <c r="A409" s="175" t="str">
        <f t="shared" si="19"/>
        <v>137MERCADO CENTRAL</v>
      </c>
      <c r="B409" s="201">
        <v>137</v>
      </c>
      <c r="C409" s="201" t="s">
        <v>229</v>
      </c>
      <c r="D409" s="243" t="s">
        <v>240</v>
      </c>
      <c r="E409" s="235">
        <v>4.5</v>
      </c>
      <c r="F409" s="235">
        <v>4.5</v>
      </c>
      <c r="G409" s="235">
        <v>4.5</v>
      </c>
      <c r="H409" s="235"/>
      <c r="I409" s="235"/>
      <c r="J409" s="235"/>
      <c r="L409" s="54" t="str">
        <f t="shared" si="18"/>
        <v>150TIENDONA</v>
      </c>
      <c r="M409" s="201">
        <v>150</v>
      </c>
      <c r="N409" s="201" t="s">
        <v>190</v>
      </c>
      <c r="O409" s="245" t="s">
        <v>228</v>
      </c>
      <c r="P409" s="235">
        <v>1.5</v>
      </c>
      <c r="Q409" s="235">
        <v>1.5</v>
      </c>
      <c r="R409" s="235">
        <v>1.5</v>
      </c>
      <c r="S409" s="235"/>
      <c r="T409" s="235"/>
      <c r="U409" s="235"/>
    </row>
    <row r="410" spans="1:21" ht="15.75">
      <c r="A410" s="175" t="str">
        <f t="shared" si="19"/>
        <v>137TIENDONA</v>
      </c>
      <c r="B410" s="201">
        <v>137</v>
      </c>
      <c r="C410" s="201" t="s">
        <v>190</v>
      </c>
      <c r="D410" s="243" t="s">
        <v>240</v>
      </c>
      <c r="E410" s="235">
        <v>3.875</v>
      </c>
      <c r="F410" s="235">
        <v>3.75</v>
      </c>
      <c r="G410" s="235">
        <v>4</v>
      </c>
      <c r="H410" s="235"/>
      <c r="I410" s="235"/>
      <c r="J410" s="235"/>
      <c r="L410" s="54" t="str">
        <f t="shared" si="18"/>
        <v>150ZACATECOLUCA</v>
      </c>
      <c r="M410" s="201">
        <v>150</v>
      </c>
      <c r="N410" s="201" t="s">
        <v>180</v>
      </c>
      <c r="O410" s="245" t="s">
        <v>228</v>
      </c>
      <c r="P410" s="235">
        <v>2</v>
      </c>
      <c r="Q410" s="235">
        <v>2</v>
      </c>
      <c r="R410" s="235">
        <v>2</v>
      </c>
      <c r="S410" s="235"/>
      <c r="T410" s="235"/>
      <c r="U410" s="235"/>
    </row>
    <row r="411" spans="1:21" ht="15.75">
      <c r="A411" s="175" t="str">
        <f t="shared" si="19"/>
        <v>137SANTA TECLA</v>
      </c>
      <c r="B411" s="202">
        <v>137</v>
      </c>
      <c r="C411" s="201" t="s">
        <v>183</v>
      </c>
      <c r="D411" s="243" t="s">
        <v>240</v>
      </c>
      <c r="E411" s="235">
        <v>5</v>
      </c>
      <c r="F411" s="235">
        <v>5</v>
      </c>
      <c r="G411" s="235">
        <v>5</v>
      </c>
      <c r="H411" s="235"/>
      <c r="I411" s="235"/>
      <c r="J411" s="235"/>
      <c r="L411" s="54" t="str">
        <f t="shared" si="18"/>
        <v>104MERCADO CENTRAL</v>
      </c>
      <c r="M411" s="202">
        <v>104</v>
      </c>
      <c r="N411" s="201" t="s">
        <v>229</v>
      </c>
      <c r="O411" s="245" t="s">
        <v>213</v>
      </c>
      <c r="P411" s="235">
        <v>80</v>
      </c>
      <c r="Q411" s="235">
        <v>80</v>
      </c>
      <c r="R411" s="235">
        <v>80</v>
      </c>
      <c r="S411" s="235">
        <v>0.9</v>
      </c>
      <c r="T411" s="235">
        <v>0.9</v>
      </c>
      <c r="U411" s="235">
        <v>0.9</v>
      </c>
    </row>
    <row r="412" spans="1:21" ht="15.75">
      <c r="A412" s="175" t="str">
        <f t="shared" si="19"/>
        <v>137SAN MIGUEL</v>
      </c>
      <c r="B412" s="201">
        <v>137</v>
      </c>
      <c r="C412" s="201" t="s">
        <v>174</v>
      </c>
      <c r="D412" s="243" t="s">
        <v>240</v>
      </c>
      <c r="E412" s="235">
        <v>3.5</v>
      </c>
      <c r="F412" s="235">
        <v>3.5</v>
      </c>
      <c r="G412" s="235">
        <v>3.5</v>
      </c>
      <c r="H412" s="235"/>
      <c r="I412" s="235"/>
      <c r="J412" s="235"/>
      <c r="L412" s="54" t="str">
        <f t="shared" si="18"/>
        <v>104LA UNION</v>
      </c>
      <c r="M412" s="201">
        <v>104</v>
      </c>
      <c r="N412" s="201" t="s">
        <v>261</v>
      </c>
      <c r="O412" s="245" t="s">
        <v>213</v>
      </c>
      <c r="P412" s="235"/>
      <c r="Q412" s="235"/>
      <c r="R412" s="235"/>
      <c r="S412" s="235">
        <v>1.2</v>
      </c>
      <c r="T412" s="235">
        <v>1</v>
      </c>
      <c r="U412" s="235">
        <v>1.25</v>
      </c>
    </row>
    <row r="413" spans="1:21" ht="15.75">
      <c r="A413" s="175" t="str">
        <f t="shared" si="19"/>
        <v>137SAN VICENTE</v>
      </c>
      <c r="B413" s="201">
        <v>137</v>
      </c>
      <c r="C413" s="201" t="s">
        <v>173</v>
      </c>
      <c r="D413" s="243" t="s">
        <v>240</v>
      </c>
      <c r="E413" s="235">
        <v>4</v>
      </c>
      <c r="F413" s="235">
        <v>4</v>
      </c>
      <c r="G413" s="235">
        <v>4</v>
      </c>
      <c r="H413" s="235"/>
      <c r="I413" s="235"/>
      <c r="J413" s="235"/>
      <c r="L413" s="54" t="str">
        <f t="shared" si="18"/>
        <v>104ZACATECOLUCA</v>
      </c>
      <c r="M413" s="201">
        <v>104</v>
      </c>
      <c r="N413" s="201" t="s">
        <v>180</v>
      </c>
      <c r="O413" s="245" t="s">
        <v>213</v>
      </c>
      <c r="P413" s="235">
        <v>80</v>
      </c>
      <c r="Q413" s="235">
        <v>80</v>
      </c>
      <c r="R413" s="235">
        <v>80</v>
      </c>
      <c r="S413" s="235">
        <v>1</v>
      </c>
      <c r="T413" s="235">
        <v>1</v>
      </c>
      <c r="U413" s="235">
        <v>1</v>
      </c>
    </row>
    <row r="414" spans="1:21" ht="15.75">
      <c r="A414" s="175" t="str">
        <f t="shared" si="19"/>
        <v>138SAN MIGUEL</v>
      </c>
      <c r="B414" s="202">
        <v>138</v>
      </c>
      <c r="C414" s="201" t="s">
        <v>174</v>
      </c>
      <c r="D414" s="243" t="s">
        <v>241</v>
      </c>
      <c r="E414" s="235">
        <v>5.5</v>
      </c>
      <c r="F414" s="235">
        <v>5.5</v>
      </c>
      <c r="G414" s="235">
        <v>5.5</v>
      </c>
      <c r="H414" s="235"/>
      <c r="I414" s="235"/>
      <c r="J414" s="235"/>
      <c r="L414" s="54" t="str">
        <f t="shared" si="18"/>
        <v>78TIENDONA</v>
      </c>
      <c r="M414" s="202">
        <v>78</v>
      </c>
      <c r="N414" s="201" t="s">
        <v>190</v>
      </c>
      <c r="O414" s="245" t="s">
        <v>109</v>
      </c>
      <c r="P414" s="235">
        <v>36</v>
      </c>
      <c r="Q414" s="235">
        <v>36</v>
      </c>
      <c r="R414" s="235">
        <v>36</v>
      </c>
      <c r="S414" s="235"/>
      <c r="T414" s="235"/>
      <c r="U414" s="235"/>
    </row>
    <row r="415" spans="1:21" ht="15.75">
      <c r="A415" s="175" t="str">
        <f t="shared" si="19"/>
        <v>138SANTA ANA</v>
      </c>
      <c r="B415" s="202">
        <v>138</v>
      </c>
      <c r="C415" s="201" t="s">
        <v>172</v>
      </c>
      <c r="D415" s="243" t="s">
        <v>241</v>
      </c>
      <c r="E415" s="235">
        <v>6</v>
      </c>
      <c r="F415" s="235">
        <v>6</v>
      </c>
      <c r="G415" s="235">
        <v>6</v>
      </c>
      <c r="H415" s="235"/>
      <c r="I415" s="235"/>
      <c r="J415" s="235"/>
      <c r="L415" s="54" t="str">
        <f t="shared" si="18"/>
        <v>78LA UNION</v>
      </c>
      <c r="M415" s="202">
        <v>78</v>
      </c>
      <c r="N415" s="201" t="s">
        <v>261</v>
      </c>
      <c r="O415" s="245" t="s">
        <v>109</v>
      </c>
      <c r="P415" s="235">
        <v>34</v>
      </c>
      <c r="Q415" s="235">
        <v>34</v>
      </c>
      <c r="R415" s="235">
        <v>34</v>
      </c>
      <c r="S415" s="235"/>
      <c r="T415" s="235"/>
      <c r="U415" s="235"/>
    </row>
    <row r="416" spans="1:21" ht="15.75">
      <c r="A416" s="175" t="str">
        <f t="shared" si="19"/>
        <v>138SAN VICENTE</v>
      </c>
      <c r="B416" s="201">
        <v>138</v>
      </c>
      <c r="C416" s="201" t="s">
        <v>173</v>
      </c>
      <c r="D416" s="243" t="s">
        <v>241</v>
      </c>
      <c r="E416" s="235">
        <v>4.5</v>
      </c>
      <c r="F416" s="235">
        <v>4.5</v>
      </c>
      <c r="G416" s="235">
        <v>4.5</v>
      </c>
      <c r="H416" s="235"/>
      <c r="I416" s="235"/>
      <c r="J416" s="235"/>
      <c r="L416" s="54" t="str">
        <f t="shared" si="18"/>
        <v>78ZACATECOLUCA</v>
      </c>
      <c r="M416" s="201">
        <v>78</v>
      </c>
      <c r="N416" s="201" t="s">
        <v>180</v>
      </c>
      <c r="O416" s="245" t="s">
        <v>109</v>
      </c>
      <c r="P416" s="235">
        <v>30</v>
      </c>
      <c r="Q416" s="235">
        <v>30</v>
      </c>
      <c r="R416" s="235">
        <v>30</v>
      </c>
      <c r="S416" s="235"/>
      <c r="T416" s="235"/>
      <c r="U416" s="235"/>
    </row>
    <row r="417" spans="1:21" ht="15.75">
      <c r="A417" s="175" t="str">
        <f t="shared" si="19"/>
        <v>139MERCADO CENTRAL</v>
      </c>
      <c r="B417" s="202">
        <v>139</v>
      </c>
      <c r="C417" s="201" t="s">
        <v>229</v>
      </c>
      <c r="D417" s="243" t="s">
        <v>242</v>
      </c>
      <c r="E417" s="235">
        <v>3.5</v>
      </c>
      <c r="F417" s="235">
        <v>3.5</v>
      </c>
      <c r="G417" s="235">
        <v>3.5</v>
      </c>
      <c r="H417" s="235"/>
      <c r="I417" s="235"/>
      <c r="J417" s="235"/>
      <c r="L417" s="54" t="str">
        <f t="shared" si="18"/>
        <v>48TIENDONA</v>
      </c>
      <c r="M417" s="202">
        <v>48</v>
      </c>
      <c r="N417" s="201" t="s">
        <v>190</v>
      </c>
      <c r="O417" s="245" t="s">
        <v>86</v>
      </c>
      <c r="P417" s="235">
        <v>100</v>
      </c>
      <c r="Q417" s="235">
        <v>100</v>
      </c>
      <c r="R417" s="235">
        <v>100</v>
      </c>
      <c r="S417" s="235"/>
      <c r="T417" s="235"/>
      <c r="U417" s="235"/>
    </row>
    <row r="418" spans="1:21" ht="15.75">
      <c r="A418" s="175" t="str">
        <f t="shared" si="19"/>
        <v>139TIENDONA</v>
      </c>
      <c r="B418" s="201">
        <v>139</v>
      </c>
      <c r="C418" s="201" t="s">
        <v>190</v>
      </c>
      <c r="D418" s="243" t="s">
        <v>242</v>
      </c>
      <c r="E418" s="235">
        <v>3.5</v>
      </c>
      <c r="F418" s="235">
        <v>3.5</v>
      </c>
      <c r="G418" s="235">
        <v>3.5</v>
      </c>
      <c r="H418" s="235"/>
      <c r="I418" s="235"/>
      <c r="J418" s="235"/>
      <c r="L418" s="54" t="str">
        <f t="shared" si="18"/>
        <v>38TIENDONA</v>
      </c>
      <c r="M418" s="201">
        <v>38</v>
      </c>
      <c r="N418" s="201" t="s">
        <v>190</v>
      </c>
      <c r="O418" s="245" t="s">
        <v>76</v>
      </c>
      <c r="P418" s="235">
        <v>60</v>
      </c>
      <c r="Q418" s="235">
        <v>60</v>
      </c>
      <c r="R418" s="235">
        <v>60</v>
      </c>
      <c r="S418" s="235"/>
      <c r="T418" s="235"/>
      <c r="U418" s="235"/>
    </row>
    <row r="419" spans="1:21" ht="15.75">
      <c r="A419" s="175" t="str">
        <f t="shared" si="19"/>
        <v>139SANTA TECLA</v>
      </c>
      <c r="B419" s="201">
        <v>139</v>
      </c>
      <c r="C419" s="201" t="s">
        <v>183</v>
      </c>
      <c r="D419" s="243" t="s">
        <v>242</v>
      </c>
      <c r="E419" s="235">
        <v>4.166666666666667</v>
      </c>
      <c r="F419" s="235">
        <v>4</v>
      </c>
      <c r="G419" s="235">
        <v>4.5</v>
      </c>
      <c r="H419" s="235"/>
      <c r="I419" s="235"/>
      <c r="J419" s="235"/>
      <c r="L419" s="54" t="str">
        <f t="shared" si="18"/>
        <v>38LA UNION</v>
      </c>
      <c r="M419" s="201">
        <v>38</v>
      </c>
      <c r="N419" s="201" t="s">
        <v>261</v>
      </c>
      <c r="O419" s="245" t="s">
        <v>76</v>
      </c>
      <c r="P419" s="235">
        <v>121.66666666666667</v>
      </c>
      <c r="Q419" s="235">
        <v>120</v>
      </c>
      <c r="R419" s="235">
        <v>125</v>
      </c>
      <c r="S419" s="235"/>
      <c r="T419" s="235"/>
      <c r="U419" s="235"/>
    </row>
    <row r="420" spans="1:21" ht="15.75">
      <c r="A420" s="175" t="str">
        <f t="shared" si="19"/>
        <v>139SAN MIGUEL</v>
      </c>
      <c r="B420" s="201">
        <v>139</v>
      </c>
      <c r="C420" s="201" t="s">
        <v>174</v>
      </c>
      <c r="D420" s="243" t="s">
        <v>242</v>
      </c>
      <c r="E420" s="235">
        <v>4.25</v>
      </c>
      <c r="F420" s="235">
        <v>4</v>
      </c>
      <c r="G420" s="235">
        <v>4.5</v>
      </c>
      <c r="H420" s="235"/>
      <c r="I420" s="235"/>
      <c r="J420" s="235"/>
      <c r="L420" s="54" t="str">
        <f t="shared" si="18"/>
        <v>66TIENDONA</v>
      </c>
      <c r="M420" s="201">
        <v>66</v>
      </c>
      <c r="N420" s="201" t="s">
        <v>190</v>
      </c>
      <c r="O420" s="245" t="s">
        <v>99</v>
      </c>
      <c r="P420" s="235">
        <v>60</v>
      </c>
      <c r="Q420" s="235">
        <v>60</v>
      </c>
      <c r="R420" s="235">
        <v>60</v>
      </c>
      <c r="S420" s="235"/>
      <c r="T420" s="235"/>
      <c r="U420" s="235"/>
    </row>
    <row r="421" spans="1:21" ht="15.75">
      <c r="A421" s="175" t="str">
        <f t="shared" si="19"/>
        <v>139SAN VICENTE</v>
      </c>
      <c r="B421" s="202">
        <v>139</v>
      </c>
      <c r="C421" s="201" t="s">
        <v>173</v>
      </c>
      <c r="D421" s="243" t="s">
        <v>242</v>
      </c>
      <c r="E421" s="235">
        <v>3</v>
      </c>
      <c r="F421" s="235">
        <v>3</v>
      </c>
      <c r="G421" s="235">
        <v>3</v>
      </c>
      <c r="H421" s="235"/>
      <c r="I421" s="235"/>
      <c r="J421" s="235"/>
      <c r="L421" s="54" t="str">
        <f t="shared" si="18"/>
        <v>66AHUACHAPAN</v>
      </c>
      <c r="M421" s="202">
        <v>66</v>
      </c>
      <c r="N421" s="201" t="s">
        <v>260</v>
      </c>
      <c r="O421" s="245" t="s">
        <v>99</v>
      </c>
      <c r="P421" s="235">
        <v>62</v>
      </c>
      <c r="Q421" s="235">
        <v>62</v>
      </c>
      <c r="R421" s="235">
        <v>62</v>
      </c>
      <c r="S421" s="235"/>
      <c r="T421" s="235"/>
      <c r="U421" s="235"/>
    </row>
    <row r="422" spans="1:21" ht="15.75">
      <c r="A422" s="175" t="str">
        <f t="shared" si="19"/>
        <v>141MERCADO CENTRAL</v>
      </c>
      <c r="B422" s="201">
        <v>141</v>
      </c>
      <c r="C422" s="201" t="s">
        <v>229</v>
      </c>
      <c r="D422" s="243" t="s">
        <v>243</v>
      </c>
      <c r="E422" s="235">
        <v>5</v>
      </c>
      <c r="F422" s="235">
        <v>5</v>
      </c>
      <c r="G422" s="235">
        <v>5</v>
      </c>
      <c r="H422" s="235"/>
      <c r="I422" s="235"/>
      <c r="J422" s="235"/>
      <c r="L422" s="54" t="str">
        <f t="shared" si="18"/>
        <v>37TIENDONA</v>
      </c>
      <c r="M422" s="201">
        <v>37</v>
      </c>
      <c r="N422" s="201" t="s">
        <v>190</v>
      </c>
      <c r="O422" s="245" t="s">
        <v>75</v>
      </c>
      <c r="P422" s="235">
        <v>80</v>
      </c>
      <c r="Q422" s="235">
        <v>80</v>
      </c>
      <c r="R422" s="235">
        <v>80</v>
      </c>
      <c r="S422" s="235"/>
      <c r="T422" s="235"/>
      <c r="U422" s="235"/>
    </row>
    <row r="423" spans="1:21" ht="15.75">
      <c r="A423" s="175" t="str">
        <f t="shared" si="19"/>
        <v>141SANTA TECLA</v>
      </c>
      <c r="B423" s="201">
        <v>141</v>
      </c>
      <c r="C423" s="201" t="s">
        <v>183</v>
      </c>
      <c r="D423" s="243" t="s">
        <v>243</v>
      </c>
      <c r="E423" s="235">
        <v>5</v>
      </c>
      <c r="F423" s="235">
        <v>5</v>
      </c>
      <c r="G423" s="235">
        <v>5</v>
      </c>
      <c r="H423" s="235"/>
      <c r="I423" s="235"/>
      <c r="J423" s="235"/>
      <c r="L423" s="54" t="str">
        <f t="shared" si="18"/>
        <v>37LA UNION</v>
      </c>
      <c r="M423" s="201">
        <v>37</v>
      </c>
      <c r="N423" s="201" t="s">
        <v>261</v>
      </c>
      <c r="O423" s="245" t="s">
        <v>75</v>
      </c>
      <c r="P423" s="235">
        <v>200</v>
      </c>
      <c r="Q423" s="235">
        <v>200</v>
      </c>
      <c r="R423" s="235">
        <v>200</v>
      </c>
      <c r="S423" s="235"/>
      <c r="T423" s="235"/>
      <c r="U423" s="235"/>
    </row>
    <row r="424" spans="1:21" ht="15.75">
      <c r="A424" s="175" t="str">
        <f t="shared" si="19"/>
        <v>141SAN MIGUEL</v>
      </c>
      <c r="B424" s="201">
        <v>141</v>
      </c>
      <c r="C424" s="201" t="s">
        <v>174</v>
      </c>
      <c r="D424" s="243" t="s">
        <v>243</v>
      </c>
      <c r="E424" s="235">
        <v>7</v>
      </c>
      <c r="F424" s="235">
        <v>7</v>
      </c>
      <c r="G424" s="235">
        <v>7</v>
      </c>
      <c r="H424" s="235"/>
      <c r="I424" s="235"/>
      <c r="J424" s="235"/>
      <c r="L424" s="54" t="str">
        <f t="shared" si="18"/>
        <v>15TIENDONA</v>
      </c>
      <c r="M424" s="201">
        <v>15</v>
      </c>
      <c r="N424" s="201" t="s">
        <v>190</v>
      </c>
      <c r="O424" s="245" t="s">
        <v>57</v>
      </c>
      <c r="P424" s="235">
        <v>50</v>
      </c>
      <c r="Q424" s="235">
        <v>50</v>
      </c>
      <c r="R424" s="235">
        <v>50</v>
      </c>
      <c r="S424" s="235"/>
      <c r="T424" s="235"/>
      <c r="U424" s="235"/>
    </row>
    <row r="425" spans="1:21" ht="15.75">
      <c r="A425" s="175" t="str">
        <f t="shared" si="19"/>
        <v>141SAN VICENTE</v>
      </c>
      <c r="B425" s="201">
        <v>141</v>
      </c>
      <c r="C425" s="201" t="s">
        <v>173</v>
      </c>
      <c r="D425" s="243" t="s">
        <v>243</v>
      </c>
      <c r="E425" s="235">
        <v>7</v>
      </c>
      <c r="F425" s="235">
        <v>7</v>
      </c>
      <c r="G425" s="235">
        <v>7</v>
      </c>
      <c r="H425" s="235"/>
      <c r="I425" s="235"/>
      <c r="J425" s="235"/>
      <c r="L425" s="54" t="str">
        <f t="shared" si="18"/>
        <v>15ZACATECOLUCA</v>
      </c>
      <c r="M425" s="201">
        <v>15</v>
      </c>
      <c r="N425" s="201" t="s">
        <v>180</v>
      </c>
      <c r="O425" s="245" t="s">
        <v>57</v>
      </c>
      <c r="P425" s="235">
        <v>48</v>
      </c>
      <c r="Q425" s="235">
        <v>48</v>
      </c>
      <c r="R425" s="235">
        <v>48</v>
      </c>
      <c r="S425" s="235"/>
      <c r="T425" s="235"/>
      <c r="U425" s="235"/>
    </row>
    <row r="426" spans="1:21" ht="15.75">
      <c r="A426" s="175" t="str">
        <f t="shared" si="19"/>
        <v>142MERCADO CENTRAL</v>
      </c>
      <c r="B426" s="202">
        <v>142</v>
      </c>
      <c r="C426" s="201" t="s">
        <v>229</v>
      </c>
      <c r="D426" s="243" t="s">
        <v>225</v>
      </c>
      <c r="E426" s="235">
        <v>5</v>
      </c>
      <c r="F426" s="235">
        <v>5</v>
      </c>
      <c r="G426" s="235">
        <v>5</v>
      </c>
      <c r="H426" s="235"/>
      <c r="I426" s="235"/>
      <c r="J426" s="235"/>
      <c r="L426" s="54" t="str">
        <f t="shared" si="18"/>
        <v>32TIENDONA</v>
      </c>
      <c r="M426" s="202">
        <v>32</v>
      </c>
      <c r="N426" s="201" t="s">
        <v>190</v>
      </c>
      <c r="O426" s="245" t="s">
        <v>72</v>
      </c>
      <c r="P426" s="235">
        <v>8</v>
      </c>
      <c r="Q426" s="235">
        <v>8</v>
      </c>
      <c r="R426" s="235">
        <v>8</v>
      </c>
      <c r="S426" s="235"/>
      <c r="T426" s="235"/>
      <c r="U426" s="235"/>
    </row>
    <row r="427" spans="1:21" ht="15.75">
      <c r="A427" s="175" t="str">
        <f t="shared" si="19"/>
        <v>142TIENDONA</v>
      </c>
      <c r="B427" s="201">
        <v>142</v>
      </c>
      <c r="C427" s="201" t="s">
        <v>190</v>
      </c>
      <c r="D427" s="243" t="s">
        <v>225</v>
      </c>
      <c r="E427" s="235">
        <v>3.75</v>
      </c>
      <c r="F427" s="235">
        <v>3.75</v>
      </c>
      <c r="G427" s="235">
        <v>3.75</v>
      </c>
      <c r="H427" s="235"/>
      <c r="I427" s="235"/>
      <c r="J427" s="235"/>
      <c r="L427" s="54" t="str">
        <f t="shared" si="18"/>
        <v>82TIENDONA</v>
      </c>
      <c r="M427" s="201">
        <v>82</v>
      </c>
      <c r="N427" s="201" t="s">
        <v>190</v>
      </c>
      <c r="O427" s="245" t="s">
        <v>113</v>
      </c>
      <c r="P427" s="235">
        <v>18</v>
      </c>
      <c r="Q427" s="235">
        <v>18</v>
      </c>
      <c r="R427" s="235">
        <v>18</v>
      </c>
      <c r="S427" s="235"/>
      <c r="T427" s="235"/>
      <c r="U427" s="235"/>
    </row>
    <row r="428" spans="1:21" ht="15.75">
      <c r="A428" s="175" t="str">
        <f t="shared" si="19"/>
        <v>142SANTA TECLA</v>
      </c>
      <c r="B428" s="201">
        <v>142</v>
      </c>
      <c r="C428" s="201" t="s">
        <v>183</v>
      </c>
      <c r="D428" s="243" t="s">
        <v>225</v>
      </c>
      <c r="E428" s="235">
        <v>5</v>
      </c>
      <c r="F428" s="235">
        <v>5</v>
      </c>
      <c r="G428" s="235">
        <v>5</v>
      </c>
      <c r="H428" s="235"/>
      <c r="I428" s="235"/>
      <c r="J428" s="235"/>
      <c r="L428" s="54" t="str">
        <f t="shared" si="18"/>
        <v>144TIENDONA</v>
      </c>
      <c r="M428" s="201">
        <v>144</v>
      </c>
      <c r="N428" s="201" t="s">
        <v>190</v>
      </c>
      <c r="O428" s="245" t="s">
        <v>244</v>
      </c>
      <c r="P428" s="235">
        <v>2.5</v>
      </c>
      <c r="Q428" s="235">
        <v>2.5</v>
      </c>
      <c r="R428" s="235">
        <v>2.5</v>
      </c>
      <c r="S428" s="235"/>
      <c r="T428" s="235"/>
      <c r="U428" s="235"/>
    </row>
    <row r="429" spans="1:21" ht="15.75">
      <c r="A429" s="175" t="str">
        <f t="shared" si="19"/>
        <v>142SAN MIGUEL</v>
      </c>
      <c r="B429" s="202">
        <v>142</v>
      </c>
      <c r="C429" s="201" t="s">
        <v>174</v>
      </c>
      <c r="D429" s="243" t="s">
        <v>225</v>
      </c>
      <c r="E429" s="235">
        <v>4</v>
      </c>
      <c r="F429" s="235">
        <v>4</v>
      </c>
      <c r="G429" s="235">
        <v>4</v>
      </c>
      <c r="H429" s="235"/>
      <c r="I429" s="235"/>
      <c r="J429" s="235"/>
      <c r="L429" s="54" t="str">
        <f t="shared" si="18"/>
        <v>144ZACATECOLUCA</v>
      </c>
      <c r="M429" s="202">
        <v>144</v>
      </c>
      <c r="N429" s="201" t="s">
        <v>180</v>
      </c>
      <c r="O429" s="245" t="s">
        <v>244</v>
      </c>
      <c r="P429" s="235">
        <v>5</v>
      </c>
      <c r="Q429" s="235">
        <v>5</v>
      </c>
      <c r="R429" s="235">
        <v>5</v>
      </c>
      <c r="S429" s="235"/>
      <c r="T429" s="235"/>
      <c r="U429" s="235"/>
    </row>
    <row r="430" spans="1:21" ht="15.75">
      <c r="A430" s="175" t="str">
        <f t="shared" si="19"/>
        <v>142SANTA ANA</v>
      </c>
      <c r="B430" s="201">
        <v>142</v>
      </c>
      <c r="C430" s="201" t="s">
        <v>172</v>
      </c>
      <c r="D430" s="243" t="s">
        <v>225</v>
      </c>
      <c r="E430" s="235">
        <v>4.5</v>
      </c>
      <c r="F430" s="235">
        <v>4.5</v>
      </c>
      <c r="G430" s="235">
        <v>4.5</v>
      </c>
      <c r="H430" s="235"/>
      <c r="I430" s="235"/>
      <c r="J430" s="235"/>
      <c r="L430" s="54" t="str">
        <f t="shared" si="18"/>
        <v>74TIENDONA</v>
      </c>
      <c r="M430" s="201">
        <v>74</v>
      </c>
      <c r="N430" s="201" t="s">
        <v>190</v>
      </c>
      <c r="O430" s="245" t="s">
        <v>105</v>
      </c>
      <c r="P430" s="235">
        <v>12</v>
      </c>
      <c r="Q430" s="235">
        <v>12</v>
      </c>
      <c r="R430" s="235">
        <v>12</v>
      </c>
      <c r="S430" s="235"/>
      <c r="T430" s="235"/>
      <c r="U430" s="235"/>
    </row>
    <row r="431" spans="1:21" ht="15.75">
      <c r="A431" s="175" t="str">
        <f t="shared" si="19"/>
        <v>142SAN VICENTE</v>
      </c>
      <c r="B431" s="201">
        <v>142</v>
      </c>
      <c r="C431" s="201" t="s">
        <v>173</v>
      </c>
      <c r="D431" s="243" t="s">
        <v>225</v>
      </c>
      <c r="E431" s="235">
        <v>4</v>
      </c>
      <c r="F431" s="235">
        <v>4</v>
      </c>
      <c r="G431" s="235">
        <v>4</v>
      </c>
      <c r="H431" s="235"/>
      <c r="I431" s="235"/>
      <c r="J431" s="235"/>
      <c r="L431" s="54" t="str">
        <f t="shared" si="18"/>
        <v>74AHUACHAPAN</v>
      </c>
      <c r="M431" s="201">
        <v>74</v>
      </c>
      <c r="N431" s="201" t="s">
        <v>260</v>
      </c>
      <c r="O431" s="245" t="s">
        <v>105</v>
      </c>
      <c r="P431" s="235">
        <v>12</v>
      </c>
      <c r="Q431" s="235">
        <v>12</v>
      </c>
      <c r="R431" s="235">
        <v>12</v>
      </c>
      <c r="S431" s="235"/>
      <c r="T431" s="235"/>
      <c r="U431" s="235"/>
    </row>
    <row r="432" spans="1:21" ht="15.75">
      <c r="A432" s="175" t="str">
        <f t="shared" si="19"/>
        <v>143MERCADO CENTRAL</v>
      </c>
      <c r="B432" s="202">
        <v>143</v>
      </c>
      <c r="C432" s="201" t="s">
        <v>229</v>
      </c>
      <c r="D432" s="243" t="s">
        <v>226</v>
      </c>
      <c r="E432" s="235">
        <v>3</v>
      </c>
      <c r="F432" s="235">
        <v>3</v>
      </c>
      <c r="G432" s="235">
        <v>3</v>
      </c>
      <c r="H432" s="235"/>
      <c r="I432" s="235"/>
      <c r="J432" s="235"/>
      <c r="L432" s="54" t="str">
        <f t="shared" si="18"/>
        <v>75TIENDONA</v>
      </c>
      <c r="M432" s="202">
        <v>75</v>
      </c>
      <c r="N432" s="201" t="s">
        <v>190</v>
      </c>
      <c r="O432" s="245" t="s">
        <v>106</v>
      </c>
      <c r="P432" s="235">
        <v>11.5</v>
      </c>
      <c r="Q432" s="235">
        <v>10</v>
      </c>
      <c r="R432" s="235">
        <v>13</v>
      </c>
      <c r="S432" s="235"/>
      <c r="T432" s="235"/>
      <c r="U432" s="235"/>
    </row>
    <row r="433" spans="1:23" ht="15.75">
      <c r="A433" s="175" t="str">
        <f t="shared" si="19"/>
        <v>143TIENDONA</v>
      </c>
      <c r="B433" s="201">
        <v>143</v>
      </c>
      <c r="C433" s="201" t="s">
        <v>190</v>
      </c>
      <c r="D433" s="243" t="s">
        <v>226</v>
      </c>
      <c r="E433" s="235">
        <v>3</v>
      </c>
      <c r="F433" s="235">
        <v>3</v>
      </c>
      <c r="G433" s="235">
        <v>3</v>
      </c>
      <c r="H433" s="235"/>
      <c r="I433" s="235"/>
      <c r="J433" s="235"/>
      <c r="L433" s="54" t="str">
        <f t="shared" si="18"/>
        <v>83TIENDONA</v>
      </c>
      <c r="M433" s="201">
        <v>83</v>
      </c>
      <c r="N433" s="201" t="s">
        <v>190</v>
      </c>
      <c r="O433" s="245" t="s">
        <v>114</v>
      </c>
      <c r="P433" s="235">
        <v>18</v>
      </c>
      <c r="Q433" s="235">
        <v>18</v>
      </c>
      <c r="R433" s="235">
        <v>18</v>
      </c>
      <c r="S433" s="235"/>
      <c r="T433" s="235"/>
      <c r="U433" s="235"/>
    </row>
    <row r="434" spans="1:23" ht="15.75">
      <c r="A434" s="175" t="str">
        <f t="shared" si="19"/>
        <v>143SANTA TECLA</v>
      </c>
      <c r="B434" s="201">
        <v>143</v>
      </c>
      <c r="C434" s="201" t="s">
        <v>183</v>
      </c>
      <c r="D434" s="243" t="s">
        <v>226</v>
      </c>
      <c r="E434" s="235">
        <v>3</v>
      </c>
      <c r="F434" s="235">
        <v>3</v>
      </c>
      <c r="G434" s="235">
        <v>3</v>
      </c>
      <c r="H434" s="235"/>
      <c r="I434" s="235"/>
      <c r="J434" s="235"/>
      <c r="L434" s="54" t="str">
        <f t="shared" si="18"/>
        <v>83ZACATECOLUCA</v>
      </c>
      <c r="M434" s="201">
        <v>83</v>
      </c>
      <c r="N434" s="201" t="s">
        <v>180</v>
      </c>
      <c r="O434" s="245" t="s">
        <v>114</v>
      </c>
      <c r="P434" s="235">
        <v>12</v>
      </c>
      <c r="Q434" s="235">
        <v>10</v>
      </c>
      <c r="R434" s="235">
        <v>14</v>
      </c>
      <c r="S434" s="235"/>
      <c r="T434" s="235"/>
      <c r="U434" s="235"/>
    </row>
    <row r="435" spans="1:23" ht="15.75">
      <c r="A435" s="175" t="str">
        <f t="shared" si="19"/>
        <v>143SAN MIGUEL</v>
      </c>
      <c r="B435" s="201">
        <v>143</v>
      </c>
      <c r="C435" s="201" t="s">
        <v>174</v>
      </c>
      <c r="D435" s="243" t="s">
        <v>226</v>
      </c>
      <c r="E435" s="235">
        <v>3.5</v>
      </c>
      <c r="F435" s="235">
        <v>3.5</v>
      </c>
      <c r="G435" s="235">
        <v>3.5</v>
      </c>
      <c r="H435" s="235"/>
      <c r="I435" s="235"/>
      <c r="J435" s="235"/>
      <c r="L435" s="54" t="str">
        <f t="shared" si="18"/>
        <v>41TIENDONA</v>
      </c>
      <c r="M435" s="201">
        <v>41</v>
      </c>
      <c r="N435" s="201" t="s">
        <v>190</v>
      </c>
      <c r="O435" s="245" t="s">
        <v>79</v>
      </c>
      <c r="P435" s="235">
        <v>35.875</v>
      </c>
      <c r="Q435" s="235">
        <v>35</v>
      </c>
      <c r="R435" s="235">
        <v>36</v>
      </c>
      <c r="S435" s="235"/>
      <c r="T435" s="235"/>
      <c r="U435" s="235"/>
    </row>
    <row r="436" spans="1:23" ht="15.75">
      <c r="A436" s="175" t="str">
        <f t="shared" si="19"/>
        <v>143SANTA ANA</v>
      </c>
      <c r="B436" s="202">
        <v>143</v>
      </c>
      <c r="C436" s="201" t="s">
        <v>172</v>
      </c>
      <c r="D436" s="243" t="s">
        <v>226</v>
      </c>
      <c r="E436" s="235">
        <v>2.5</v>
      </c>
      <c r="F436" s="235">
        <v>2.5</v>
      </c>
      <c r="G436" s="235">
        <v>2.5</v>
      </c>
      <c r="H436" s="235"/>
      <c r="I436" s="235"/>
      <c r="J436" s="235"/>
      <c r="L436" s="54" t="str">
        <f t="shared" si="18"/>
        <v>47TIENDONA</v>
      </c>
      <c r="M436" s="202">
        <v>47</v>
      </c>
      <c r="N436" s="201" t="s">
        <v>190</v>
      </c>
      <c r="O436" s="245" t="s">
        <v>85</v>
      </c>
      <c r="P436" s="235">
        <v>35</v>
      </c>
      <c r="Q436" s="235">
        <v>35</v>
      </c>
      <c r="R436" s="235">
        <v>35</v>
      </c>
      <c r="S436" s="235"/>
      <c r="T436" s="235"/>
      <c r="U436" s="235"/>
    </row>
    <row r="437" spans="1:23" ht="15.75">
      <c r="A437" s="175" t="str">
        <f t="shared" si="19"/>
        <v>143SAN VICENTE</v>
      </c>
      <c r="B437" s="201">
        <v>143</v>
      </c>
      <c r="C437" s="201" t="s">
        <v>173</v>
      </c>
      <c r="D437" s="243" t="s">
        <v>226</v>
      </c>
      <c r="E437" s="235">
        <v>2.75</v>
      </c>
      <c r="F437" s="235">
        <v>2.75</v>
      </c>
      <c r="G437" s="235">
        <v>2.75</v>
      </c>
      <c r="H437" s="235"/>
      <c r="I437" s="235"/>
      <c r="J437" s="235"/>
      <c r="L437" s="54" t="str">
        <f t="shared" si="18"/>
        <v>47AHUACHAPAN</v>
      </c>
      <c r="M437" s="201">
        <v>47</v>
      </c>
      <c r="N437" s="201" t="s">
        <v>260</v>
      </c>
      <c r="O437" s="245" t="s">
        <v>85</v>
      </c>
      <c r="P437" s="235">
        <v>28</v>
      </c>
      <c r="Q437" s="235">
        <v>28</v>
      </c>
      <c r="R437" s="235">
        <v>28</v>
      </c>
      <c r="S437" s="235"/>
      <c r="T437" s="235"/>
      <c r="U437" s="235"/>
    </row>
    <row r="438" spans="1:23" ht="15.75">
      <c r="A438" s="175" t="str">
        <f t="shared" si="19"/>
        <v>145MERCADO CENTRAL</v>
      </c>
      <c r="B438" s="201">
        <v>145</v>
      </c>
      <c r="C438" s="201" t="s">
        <v>229</v>
      </c>
      <c r="D438" s="243" t="s">
        <v>245</v>
      </c>
      <c r="E438" s="235">
        <v>6</v>
      </c>
      <c r="F438" s="235">
        <v>6</v>
      </c>
      <c r="G438" s="235">
        <v>6</v>
      </c>
      <c r="H438" s="235"/>
      <c r="I438" s="235"/>
      <c r="J438" s="235"/>
      <c r="L438" s="54" t="str">
        <f t="shared" si="18"/>
        <v>46TIENDONA</v>
      </c>
      <c r="M438" s="201">
        <v>46</v>
      </c>
      <c r="N438" s="201" t="s">
        <v>190</v>
      </c>
      <c r="O438" s="245" t="s">
        <v>84</v>
      </c>
      <c r="P438" s="235">
        <v>9.25</v>
      </c>
      <c r="Q438" s="235">
        <v>9</v>
      </c>
      <c r="R438" s="235">
        <v>10</v>
      </c>
      <c r="S438" s="235"/>
      <c r="T438" s="235"/>
      <c r="U438" s="235"/>
    </row>
    <row r="439" spans="1:23" ht="15.75">
      <c r="A439" s="175" t="str">
        <f t="shared" si="19"/>
        <v>145TIENDONA</v>
      </c>
      <c r="B439" s="201">
        <v>145</v>
      </c>
      <c r="C439" s="201" t="s">
        <v>190</v>
      </c>
      <c r="D439" s="243" t="s">
        <v>245</v>
      </c>
      <c r="E439" s="235">
        <v>5</v>
      </c>
      <c r="F439" s="235">
        <v>5</v>
      </c>
      <c r="G439" s="235">
        <v>5</v>
      </c>
      <c r="H439" s="235"/>
      <c r="I439" s="235"/>
      <c r="J439" s="235"/>
      <c r="L439" s="54" t="str">
        <f t="shared" si="18"/>
        <v>46LA UNION</v>
      </c>
      <c r="M439" s="201">
        <v>46</v>
      </c>
      <c r="N439" s="201" t="s">
        <v>261</v>
      </c>
      <c r="O439" s="245" t="s">
        <v>84</v>
      </c>
      <c r="P439" s="235">
        <v>11.333333333333334</v>
      </c>
      <c r="Q439" s="235">
        <v>10</v>
      </c>
      <c r="R439" s="235">
        <v>12</v>
      </c>
      <c r="S439" s="235"/>
      <c r="T439" s="235"/>
      <c r="U439" s="235"/>
    </row>
    <row r="440" spans="1:23" ht="15.75">
      <c r="A440" s="175" t="str">
        <f t="shared" si="19"/>
        <v>145SANTA TECLA</v>
      </c>
      <c r="B440" s="201">
        <v>145</v>
      </c>
      <c r="C440" s="201" t="s">
        <v>183</v>
      </c>
      <c r="D440" s="241" t="s">
        <v>245</v>
      </c>
      <c r="E440" s="235">
        <v>6.416666666666667</v>
      </c>
      <c r="F440" s="235">
        <v>6.25</v>
      </c>
      <c r="G440" s="235">
        <v>6.5</v>
      </c>
      <c r="H440" s="235"/>
      <c r="I440" s="235"/>
      <c r="J440" s="235"/>
      <c r="L440" s="54" t="str">
        <f t="shared" si="18"/>
        <v>13TIENDONA</v>
      </c>
      <c r="M440" s="201">
        <v>13</v>
      </c>
      <c r="N440" s="201" t="s">
        <v>190</v>
      </c>
      <c r="O440" s="245" t="s">
        <v>55</v>
      </c>
      <c r="P440" s="235">
        <v>50</v>
      </c>
      <c r="Q440" s="235">
        <v>50</v>
      </c>
      <c r="R440" s="235">
        <v>50</v>
      </c>
      <c r="S440" s="235"/>
      <c r="T440" s="235"/>
      <c r="U440" s="235"/>
    </row>
    <row r="441" spans="1:23" ht="15.75">
      <c r="A441" s="175" t="str">
        <f t="shared" si="19"/>
        <v>145SANTA ANA</v>
      </c>
      <c r="B441" s="201">
        <v>145</v>
      </c>
      <c r="C441" s="201" t="s">
        <v>172</v>
      </c>
      <c r="D441" s="241" t="s">
        <v>245</v>
      </c>
      <c r="E441" s="235">
        <v>5.5</v>
      </c>
      <c r="F441" s="235">
        <v>5.5</v>
      </c>
      <c r="G441" s="235">
        <v>5.5</v>
      </c>
      <c r="H441" s="235"/>
      <c r="I441" s="235"/>
      <c r="J441" s="235"/>
      <c r="L441" s="54" t="str">
        <f t="shared" si="18"/>
        <v>18TIENDONA</v>
      </c>
      <c r="M441" s="201">
        <v>18</v>
      </c>
      <c r="N441" s="201" t="s">
        <v>190</v>
      </c>
      <c r="O441" s="245" t="s">
        <v>60</v>
      </c>
      <c r="P441" s="235">
        <v>8</v>
      </c>
      <c r="Q441" s="235">
        <v>8</v>
      </c>
      <c r="R441" s="235">
        <v>8</v>
      </c>
      <c r="S441" s="235"/>
      <c r="T441" s="235"/>
      <c r="U441" s="235"/>
    </row>
    <row r="442" spans="1:23" ht="15.75">
      <c r="A442" s="175" t="str">
        <f t="shared" si="19"/>
        <v>145SAN VICENTE</v>
      </c>
      <c r="B442" s="202">
        <v>145</v>
      </c>
      <c r="C442" s="201" t="s">
        <v>173</v>
      </c>
      <c r="D442" s="241" t="s">
        <v>245</v>
      </c>
      <c r="E442" s="235">
        <v>5</v>
      </c>
      <c r="F442" s="235">
        <v>5</v>
      </c>
      <c r="G442" s="235">
        <v>5</v>
      </c>
      <c r="H442" s="235"/>
      <c r="I442" s="235"/>
      <c r="J442" s="235"/>
      <c r="L442" s="54" t="str">
        <f t="shared" si="18"/>
        <v>18AHUACHAPAN</v>
      </c>
      <c r="M442" s="202">
        <v>18</v>
      </c>
      <c r="N442" s="201" t="s">
        <v>260</v>
      </c>
      <c r="O442" s="245" t="s">
        <v>60</v>
      </c>
      <c r="P442" s="235">
        <v>8</v>
      </c>
      <c r="Q442" s="235">
        <v>8</v>
      </c>
      <c r="R442" s="235">
        <v>8</v>
      </c>
      <c r="S442" s="235"/>
      <c r="T442" s="235"/>
      <c r="U442" s="235"/>
    </row>
    <row r="443" spans="1:23" ht="15.75">
      <c r="A443" s="175" t="str">
        <f t="shared" si="19"/>
        <v>146MERCADO CENTRAL</v>
      </c>
      <c r="B443" s="201">
        <v>146</v>
      </c>
      <c r="C443" s="201" t="s">
        <v>229</v>
      </c>
      <c r="D443" s="241" t="s">
        <v>246</v>
      </c>
      <c r="E443" s="235">
        <v>5</v>
      </c>
      <c r="F443" s="235">
        <v>5</v>
      </c>
      <c r="G443" s="235">
        <v>5</v>
      </c>
      <c r="H443" s="235"/>
      <c r="I443" s="235"/>
      <c r="J443" s="235"/>
      <c r="L443" s="54" t="str">
        <f t="shared" si="18"/>
        <v>19TIENDONA</v>
      </c>
      <c r="M443" s="201">
        <v>19</v>
      </c>
      <c r="N443" s="201" t="s">
        <v>190</v>
      </c>
      <c r="O443" s="245" t="s">
        <v>137</v>
      </c>
      <c r="P443" s="235">
        <v>5.666666666666667</v>
      </c>
      <c r="Q443" s="235">
        <v>5</v>
      </c>
      <c r="R443" s="235">
        <v>6</v>
      </c>
      <c r="S443" s="235"/>
      <c r="T443" s="235"/>
      <c r="U443" s="235"/>
    </row>
    <row r="444" spans="1:23" ht="15.75">
      <c r="A444" s="175" t="str">
        <f t="shared" si="19"/>
        <v>146TIENDONA</v>
      </c>
      <c r="B444" s="201">
        <v>146</v>
      </c>
      <c r="C444" s="201" t="s">
        <v>190</v>
      </c>
      <c r="D444" s="241" t="s">
        <v>246</v>
      </c>
      <c r="E444" s="235">
        <v>3.5</v>
      </c>
      <c r="F444" s="235">
        <v>3.5</v>
      </c>
      <c r="G444" s="235">
        <v>3.5</v>
      </c>
      <c r="H444" s="235"/>
      <c r="I444" s="235"/>
      <c r="J444" s="235"/>
      <c r="L444" s="54" t="str">
        <f t="shared" si="18"/>
        <v>93TIENDONA</v>
      </c>
      <c r="M444" s="201">
        <v>93</v>
      </c>
      <c r="N444" s="201" t="s">
        <v>190</v>
      </c>
      <c r="O444" s="245" t="s">
        <v>123</v>
      </c>
      <c r="P444" s="235">
        <v>25</v>
      </c>
      <c r="Q444" s="235">
        <v>25</v>
      </c>
      <c r="R444" s="235">
        <v>25</v>
      </c>
      <c r="S444" s="235"/>
      <c r="T444" s="235"/>
      <c r="U444" s="235"/>
    </row>
    <row r="445" spans="1:23" ht="15.75">
      <c r="A445" s="175" t="str">
        <f t="shared" si="19"/>
        <v>146SANTA TECLA</v>
      </c>
      <c r="B445" s="201">
        <v>146</v>
      </c>
      <c r="C445" s="201" t="s">
        <v>183</v>
      </c>
      <c r="D445" s="241" t="s">
        <v>246</v>
      </c>
      <c r="E445" s="235">
        <v>5</v>
      </c>
      <c r="F445" s="235">
        <v>5</v>
      </c>
      <c r="G445" s="235">
        <v>5</v>
      </c>
      <c r="H445" s="235"/>
      <c r="I445" s="235"/>
      <c r="J445" s="235"/>
      <c r="L445" s="54" t="str">
        <f t="shared" si="18"/>
        <v>39TIENDONA</v>
      </c>
      <c r="M445" s="201">
        <v>39</v>
      </c>
      <c r="N445" s="201" t="s">
        <v>190</v>
      </c>
      <c r="O445" s="245" t="s">
        <v>77</v>
      </c>
      <c r="P445" s="235">
        <v>32.25</v>
      </c>
      <c r="Q445" s="235">
        <v>32</v>
      </c>
      <c r="R445" s="235">
        <v>33</v>
      </c>
      <c r="S445" s="235"/>
      <c r="T445" s="235"/>
      <c r="U445" s="235"/>
      <c r="W445" s="192"/>
    </row>
    <row r="446" spans="1:23" ht="15.75">
      <c r="A446" s="175" t="str">
        <f t="shared" si="19"/>
        <v>146SAN VICENTE</v>
      </c>
      <c r="B446" s="202">
        <v>146</v>
      </c>
      <c r="C446" s="201" t="s">
        <v>173</v>
      </c>
      <c r="D446" s="241" t="s">
        <v>246</v>
      </c>
      <c r="E446" s="235">
        <v>5</v>
      </c>
      <c r="F446" s="235">
        <v>5</v>
      </c>
      <c r="G446" s="235">
        <v>5</v>
      </c>
      <c r="H446" s="235"/>
      <c r="I446" s="235"/>
      <c r="J446" s="235"/>
      <c r="L446" s="54" t="str">
        <f t="shared" si="18"/>
        <v>71TIENDONA</v>
      </c>
      <c r="M446" s="202">
        <v>71</v>
      </c>
      <c r="N446" s="201" t="s">
        <v>190</v>
      </c>
      <c r="O446" s="245" t="s">
        <v>133</v>
      </c>
      <c r="P446" s="235">
        <v>5</v>
      </c>
      <c r="Q446" s="235">
        <v>5</v>
      </c>
      <c r="R446" s="235">
        <v>5</v>
      </c>
      <c r="S446" s="235"/>
      <c r="T446" s="235"/>
      <c r="U446" s="235"/>
      <c r="W446" s="192"/>
    </row>
    <row r="447" spans="1:23" ht="15.75">
      <c r="A447" s="175" t="str">
        <f t="shared" si="19"/>
        <v>147MERCADO CENTRAL</v>
      </c>
      <c r="B447" s="201">
        <v>147</v>
      </c>
      <c r="C447" s="201" t="s">
        <v>229</v>
      </c>
      <c r="D447" s="241" t="s">
        <v>227</v>
      </c>
      <c r="E447" s="235">
        <v>2.5</v>
      </c>
      <c r="F447" s="235">
        <v>2.5</v>
      </c>
      <c r="G447" s="235">
        <v>2.5</v>
      </c>
      <c r="H447" s="235"/>
      <c r="I447" s="235"/>
      <c r="J447" s="235"/>
      <c r="L447" s="54" t="str">
        <f t="shared" si="18"/>
        <v>71AHUACHAPAN</v>
      </c>
      <c r="M447" s="201">
        <v>71</v>
      </c>
      <c r="N447" s="201" t="s">
        <v>260</v>
      </c>
      <c r="O447" s="245" t="s">
        <v>133</v>
      </c>
      <c r="P447" s="235">
        <v>7</v>
      </c>
      <c r="Q447" s="235">
        <v>7</v>
      </c>
      <c r="R447" s="235">
        <v>7</v>
      </c>
      <c r="S447" s="235"/>
      <c r="T447" s="235"/>
      <c r="U447" s="235"/>
      <c r="W447" s="192"/>
    </row>
    <row r="448" spans="1:23" ht="15.75">
      <c r="A448" s="175" t="str">
        <f t="shared" si="19"/>
        <v>147TIENDONA</v>
      </c>
      <c r="B448" s="201">
        <v>147</v>
      </c>
      <c r="C448" s="201" t="s">
        <v>190</v>
      </c>
      <c r="D448" s="241" t="s">
        <v>227</v>
      </c>
      <c r="E448" s="235">
        <v>2</v>
      </c>
      <c r="F448" s="235">
        <v>2</v>
      </c>
      <c r="G448" s="235">
        <v>2</v>
      </c>
      <c r="H448" s="235"/>
      <c r="I448" s="235"/>
      <c r="J448" s="235"/>
      <c r="L448" s="54" t="str">
        <f t="shared" si="18"/>
        <v>71ZACATECOLUCA</v>
      </c>
      <c r="M448" s="201">
        <v>71</v>
      </c>
      <c r="N448" s="201" t="s">
        <v>180</v>
      </c>
      <c r="O448" s="245" t="s">
        <v>133</v>
      </c>
      <c r="P448" s="235">
        <v>3.25</v>
      </c>
      <c r="Q448" s="235">
        <v>3</v>
      </c>
      <c r="R448" s="235">
        <v>4</v>
      </c>
      <c r="S448" s="235"/>
      <c r="T448" s="235"/>
      <c r="U448" s="235"/>
      <c r="W448" s="192"/>
    </row>
    <row r="449" spans="1:23" ht="15.75">
      <c r="A449" s="175" t="str">
        <f t="shared" si="19"/>
        <v>147SANTA TECLA</v>
      </c>
      <c r="B449" s="201">
        <v>147</v>
      </c>
      <c r="C449" s="201" t="s">
        <v>183</v>
      </c>
      <c r="D449" s="241" t="s">
        <v>227</v>
      </c>
      <c r="E449" s="235">
        <v>3</v>
      </c>
      <c r="F449" s="235">
        <v>3</v>
      </c>
      <c r="G449" s="235">
        <v>3</v>
      </c>
      <c r="H449" s="235"/>
      <c r="I449" s="235"/>
      <c r="J449" s="235"/>
      <c r="L449" s="54" t="str">
        <f t="shared" si="18"/>
        <v>76TIENDONA</v>
      </c>
      <c r="M449" s="201">
        <v>76</v>
      </c>
      <c r="N449" s="201" t="s">
        <v>190</v>
      </c>
      <c r="O449" s="245" t="s">
        <v>107</v>
      </c>
      <c r="P449" s="235">
        <v>27</v>
      </c>
      <c r="Q449" s="235">
        <v>25</v>
      </c>
      <c r="R449" s="235">
        <v>28</v>
      </c>
      <c r="S449" s="235"/>
      <c r="T449" s="235"/>
      <c r="U449" s="235"/>
      <c r="W449" s="192"/>
    </row>
    <row r="450" spans="1:23" ht="15.75">
      <c r="A450" s="175" t="str">
        <f t="shared" si="19"/>
        <v>147SAN MIGUEL</v>
      </c>
      <c r="B450" s="202">
        <v>147</v>
      </c>
      <c r="C450" s="201" t="s">
        <v>174</v>
      </c>
      <c r="D450" s="241" t="s">
        <v>227</v>
      </c>
      <c r="E450" s="235">
        <v>2.5</v>
      </c>
      <c r="F450" s="235">
        <v>2.5</v>
      </c>
      <c r="G450" s="235">
        <v>2.5</v>
      </c>
      <c r="H450" s="235"/>
      <c r="I450" s="235"/>
      <c r="J450" s="235"/>
      <c r="L450" s="54" t="str">
        <f t="shared" si="18"/>
        <v>67TIENDONA</v>
      </c>
      <c r="M450" s="202">
        <v>67</v>
      </c>
      <c r="N450" s="201" t="s">
        <v>190</v>
      </c>
      <c r="O450" s="245" t="s">
        <v>100</v>
      </c>
      <c r="P450" s="235">
        <v>76.666666666666671</v>
      </c>
      <c r="Q450" s="235">
        <v>75</v>
      </c>
      <c r="R450" s="235">
        <v>80</v>
      </c>
      <c r="S450" s="235"/>
      <c r="T450" s="235"/>
      <c r="U450" s="235"/>
      <c r="W450" s="192"/>
    </row>
    <row r="451" spans="1:23" ht="15.75">
      <c r="A451" s="175" t="str">
        <f t="shared" si="19"/>
        <v>147SANTA ANA</v>
      </c>
      <c r="B451" s="201">
        <v>147</v>
      </c>
      <c r="C451" s="201" t="s">
        <v>172</v>
      </c>
      <c r="D451" s="241" t="s">
        <v>227</v>
      </c>
      <c r="E451" s="235">
        <v>2.5</v>
      </c>
      <c r="F451" s="235">
        <v>2.5</v>
      </c>
      <c r="G451" s="235">
        <v>2.5</v>
      </c>
      <c r="H451" s="235"/>
      <c r="I451" s="235"/>
      <c r="J451" s="235"/>
      <c r="L451" s="54" t="str">
        <f t="shared" si="18"/>
        <v>77TIENDONA</v>
      </c>
      <c r="M451" s="201">
        <v>77</v>
      </c>
      <c r="N451" s="201" t="s">
        <v>190</v>
      </c>
      <c r="O451" s="245" t="s">
        <v>108</v>
      </c>
      <c r="P451" s="235">
        <v>22.5</v>
      </c>
      <c r="Q451" s="235">
        <v>20</v>
      </c>
      <c r="R451" s="235">
        <v>25</v>
      </c>
      <c r="S451" s="235"/>
      <c r="T451" s="235"/>
      <c r="U451" s="235"/>
      <c r="W451" s="192"/>
    </row>
    <row r="452" spans="1:23" ht="15.75">
      <c r="A452" s="175" t="str">
        <f t="shared" si="19"/>
        <v>148MERCADO CENTRAL</v>
      </c>
      <c r="B452" s="201">
        <v>148</v>
      </c>
      <c r="C452" s="201" t="s">
        <v>229</v>
      </c>
      <c r="D452" s="241" t="s">
        <v>247</v>
      </c>
      <c r="E452" s="235">
        <v>6</v>
      </c>
      <c r="F452" s="235">
        <v>6</v>
      </c>
      <c r="G452" s="235">
        <v>6</v>
      </c>
      <c r="H452" s="235"/>
      <c r="I452" s="235"/>
      <c r="J452" s="235"/>
      <c r="L452" s="54" t="str">
        <f t="shared" si="18"/>
        <v>8AHUACHAPAN</v>
      </c>
      <c r="M452" s="201">
        <v>8</v>
      </c>
      <c r="N452" s="201" t="s">
        <v>260</v>
      </c>
      <c r="O452" s="245" t="s">
        <v>169</v>
      </c>
      <c r="P452" s="235">
        <v>96</v>
      </c>
      <c r="Q452" s="235">
        <v>95</v>
      </c>
      <c r="R452" s="235">
        <v>98</v>
      </c>
      <c r="S452" s="235">
        <v>1.1416666666666666</v>
      </c>
      <c r="T452" s="235">
        <v>1.1000000000000001</v>
      </c>
      <c r="U452" s="235">
        <v>1.1499999999999999</v>
      </c>
      <c r="W452" s="192"/>
    </row>
    <row r="453" spans="1:23" ht="15.75">
      <c r="A453" s="175" t="str">
        <f t="shared" si="19"/>
        <v>148TIENDONA</v>
      </c>
      <c r="B453" s="202">
        <v>148</v>
      </c>
      <c r="C453" s="201" t="s">
        <v>190</v>
      </c>
      <c r="D453" s="241" t="s">
        <v>247</v>
      </c>
      <c r="E453" s="235">
        <v>5</v>
      </c>
      <c r="F453" s="235">
        <v>5</v>
      </c>
      <c r="G453" s="235">
        <v>5</v>
      </c>
      <c r="H453" s="235"/>
      <c r="I453" s="235"/>
      <c r="J453" s="235"/>
      <c r="L453" s="54" t="str">
        <f t="shared" si="18"/>
        <v>16AHUACHAPAN</v>
      </c>
      <c r="M453" s="202">
        <v>16</v>
      </c>
      <c r="N453" s="201" t="s">
        <v>260</v>
      </c>
      <c r="O453" s="245" t="s">
        <v>58</v>
      </c>
      <c r="P453" s="235">
        <v>12</v>
      </c>
      <c r="Q453" s="235">
        <v>12</v>
      </c>
      <c r="R453" s="235">
        <v>12</v>
      </c>
      <c r="S453" s="235"/>
      <c r="T453" s="235"/>
      <c r="U453" s="235"/>
      <c r="W453" s="192"/>
    </row>
    <row r="454" spans="1:23" ht="15.75">
      <c r="A454" s="175" t="str">
        <f t="shared" si="19"/>
        <v>148SANTA TECLA</v>
      </c>
      <c r="B454" s="201">
        <v>148</v>
      </c>
      <c r="C454" s="201" t="s">
        <v>183</v>
      </c>
      <c r="D454" s="240" t="s">
        <v>247</v>
      </c>
      <c r="E454" s="235">
        <v>7</v>
      </c>
      <c r="F454" s="235">
        <v>7</v>
      </c>
      <c r="G454" s="235">
        <v>7</v>
      </c>
      <c r="H454" s="235"/>
      <c r="I454" s="235"/>
      <c r="J454" s="235"/>
      <c r="L454" s="54" t="str">
        <f t="shared" si="18"/>
        <v>140LA UNION</v>
      </c>
      <c r="M454" s="201">
        <v>140</v>
      </c>
      <c r="N454" s="201" t="s">
        <v>261</v>
      </c>
      <c r="O454" s="245" t="s">
        <v>224</v>
      </c>
      <c r="P454" s="235">
        <v>7</v>
      </c>
      <c r="Q454" s="235">
        <v>7</v>
      </c>
      <c r="R454" s="235">
        <v>7</v>
      </c>
      <c r="S454" s="235"/>
      <c r="T454" s="235"/>
      <c r="U454" s="235"/>
      <c r="W454" s="192"/>
    </row>
    <row r="455" spans="1:23" ht="15.75">
      <c r="A455" s="175" t="str">
        <f t="shared" si="19"/>
        <v>148SAN MIGUEL</v>
      </c>
      <c r="B455" s="202">
        <v>148</v>
      </c>
      <c r="C455" s="201" t="s">
        <v>174</v>
      </c>
      <c r="D455" s="240" t="s">
        <v>247</v>
      </c>
      <c r="E455" s="235">
        <v>4.5</v>
      </c>
      <c r="F455" s="235">
        <v>4.5</v>
      </c>
      <c r="G455" s="235">
        <v>4.5</v>
      </c>
      <c r="H455" s="235"/>
      <c r="I455" s="235"/>
      <c r="J455" s="235"/>
      <c r="L455" s="54" t="str">
        <f t="shared" ref="L455:L518" si="20">+M455&amp;N455</f>
        <v>140ZACATECOLUCA</v>
      </c>
      <c r="M455" s="202">
        <v>140</v>
      </c>
      <c r="N455" s="201" t="s">
        <v>180</v>
      </c>
      <c r="O455" s="245" t="s">
        <v>224</v>
      </c>
      <c r="P455" s="235">
        <v>9</v>
      </c>
      <c r="Q455" s="235">
        <v>9</v>
      </c>
      <c r="R455" s="235">
        <v>9</v>
      </c>
      <c r="S455" s="235"/>
      <c r="T455" s="235"/>
      <c r="U455" s="235"/>
      <c r="W455" s="192"/>
    </row>
    <row r="456" spans="1:23" ht="15.75">
      <c r="A456" s="175" t="str">
        <f t="shared" si="19"/>
        <v>148SAN VICENTE</v>
      </c>
      <c r="B456" s="201">
        <v>148</v>
      </c>
      <c r="C456" s="201" t="s">
        <v>173</v>
      </c>
      <c r="D456" s="240" t="s">
        <v>247</v>
      </c>
      <c r="E456" s="235">
        <v>7</v>
      </c>
      <c r="F456" s="235">
        <v>7</v>
      </c>
      <c r="G456" s="235">
        <v>7</v>
      </c>
      <c r="H456" s="235"/>
      <c r="I456" s="235"/>
      <c r="J456" s="235"/>
      <c r="L456" s="54" t="str">
        <f t="shared" si="20"/>
        <v>35LA UNION</v>
      </c>
      <c r="M456" s="201">
        <v>35</v>
      </c>
      <c r="N456" s="201" t="s">
        <v>261</v>
      </c>
      <c r="O456" s="245" t="s">
        <v>294</v>
      </c>
      <c r="P456" s="235">
        <v>12</v>
      </c>
      <c r="Q456" s="235">
        <v>12</v>
      </c>
      <c r="R456" s="235">
        <v>12</v>
      </c>
      <c r="S456" s="235"/>
      <c r="T456" s="235"/>
      <c r="U456" s="235"/>
      <c r="W456" s="192"/>
    </row>
    <row r="457" spans="1:23" ht="15.75">
      <c r="A457" s="175" t="str">
        <f t="shared" si="19"/>
        <v>149MERCADO CENTRAL</v>
      </c>
      <c r="B457" s="201">
        <v>149</v>
      </c>
      <c r="C457" s="201" t="s">
        <v>229</v>
      </c>
      <c r="D457" s="240" t="s">
        <v>248</v>
      </c>
      <c r="E457" s="235">
        <v>3</v>
      </c>
      <c r="F457" s="235">
        <v>3</v>
      </c>
      <c r="G457" s="235">
        <v>3</v>
      </c>
      <c r="H457" s="235"/>
      <c r="I457" s="235"/>
      <c r="J457" s="235"/>
      <c r="L457" s="54" t="str">
        <f t="shared" si="20"/>
        <v/>
      </c>
      <c r="M457" s="201"/>
      <c r="N457" s="201"/>
      <c r="O457" s="244"/>
      <c r="P457" s="235"/>
      <c r="Q457" s="235"/>
      <c r="R457" s="235"/>
      <c r="S457" s="235"/>
      <c r="T457" s="235"/>
      <c r="U457" s="235"/>
      <c r="W457" s="192"/>
    </row>
    <row r="458" spans="1:23" ht="15.75">
      <c r="A458" s="175" t="str">
        <f t="shared" si="19"/>
        <v>149TIENDONA</v>
      </c>
      <c r="B458" s="201">
        <v>149</v>
      </c>
      <c r="C458" s="201" t="s">
        <v>190</v>
      </c>
      <c r="D458" s="240" t="s">
        <v>248</v>
      </c>
      <c r="E458" s="235">
        <v>2.875</v>
      </c>
      <c r="F458" s="235">
        <v>2.75</v>
      </c>
      <c r="G458" s="235">
        <v>3</v>
      </c>
      <c r="H458" s="235"/>
      <c r="I458" s="235"/>
      <c r="J458" s="235"/>
      <c r="L458" s="54" t="str">
        <f t="shared" si="20"/>
        <v/>
      </c>
      <c r="M458" s="201"/>
      <c r="N458" s="201"/>
      <c r="O458" s="244"/>
      <c r="P458" s="235"/>
      <c r="Q458" s="235"/>
      <c r="R458" s="235"/>
      <c r="S458" s="235"/>
      <c r="T458" s="235"/>
      <c r="U458" s="235"/>
      <c r="W458" s="192"/>
    </row>
    <row r="459" spans="1:23" ht="15.75">
      <c r="A459" s="175" t="str">
        <f t="shared" si="19"/>
        <v>149SANTA TECLA</v>
      </c>
      <c r="B459" s="201">
        <v>149</v>
      </c>
      <c r="C459" s="201" t="s">
        <v>183</v>
      </c>
      <c r="D459" s="240" t="s">
        <v>248</v>
      </c>
      <c r="E459" s="235">
        <v>3</v>
      </c>
      <c r="F459" s="235">
        <v>3</v>
      </c>
      <c r="G459" s="235">
        <v>3</v>
      </c>
      <c r="H459" s="235"/>
      <c r="I459" s="235"/>
      <c r="J459" s="235"/>
      <c r="L459" s="54" t="str">
        <f t="shared" si="20"/>
        <v/>
      </c>
      <c r="M459" s="201"/>
      <c r="N459" s="201"/>
      <c r="O459" s="244"/>
      <c r="P459" s="235"/>
      <c r="Q459" s="235"/>
      <c r="R459" s="235"/>
      <c r="S459" s="235"/>
      <c r="T459" s="235"/>
      <c r="U459" s="235"/>
      <c r="W459" s="192"/>
    </row>
    <row r="460" spans="1:23" ht="15.75">
      <c r="A460" s="175" t="str">
        <f t="shared" si="19"/>
        <v>149SAN MIGUEL</v>
      </c>
      <c r="B460" s="202">
        <v>149</v>
      </c>
      <c r="C460" s="201" t="s">
        <v>174</v>
      </c>
      <c r="D460" s="240" t="s">
        <v>248</v>
      </c>
      <c r="E460" s="235">
        <v>3</v>
      </c>
      <c r="F460" s="235">
        <v>3</v>
      </c>
      <c r="G460" s="235">
        <v>3</v>
      </c>
      <c r="H460" s="235"/>
      <c r="I460" s="235"/>
      <c r="J460" s="235"/>
      <c r="L460" s="54" t="str">
        <f t="shared" si="20"/>
        <v/>
      </c>
      <c r="M460" s="202"/>
      <c r="N460" s="201"/>
      <c r="O460" s="244"/>
      <c r="P460" s="235"/>
      <c r="Q460" s="235"/>
      <c r="R460" s="235"/>
      <c r="S460" s="235"/>
      <c r="T460" s="235"/>
      <c r="U460" s="235"/>
      <c r="W460" s="192"/>
    </row>
    <row r="461" spans="1:23" ht="15.75">
      <c r="A461" s="175" t="str">
        <f t="shared" si="19"/>
        <v>149SAN VICENTE</v>
      </c>
      <c r="B461" s="201">
        <v>149</v>
      </c>
      <c r="C461" s="201" t="s">
        <v>173</v>
      </c>
      <c r="D461" s="240" t="s">
        <v>248</v>
      </c>
      <c r="E461" s="235">
        <v>2.5</v>
      </c>
      <c r="F461" s="235">
        <v>2.5</v>
      </c>
      <c r="G461" s="235">
        <v>2.5</v>
      </c>
      <c r="H461" s="235"/>
      <c r="I461" s="235"/>
      <c r="J461" s="235"/>
      <c r="L461" s="54" t="str">
        <f t="shared" si="20"/>
        <v/>
      </c>
      <c r="M461" s="201"/>
      <c r="N461" s="201"/>
      <c r="O461" s="244"/>
      <c r="P461" s="235"/>
      <c r="Q461" s="235"/>
      <c r="R461" s="235"/>
      <c r="S461" s="235"/>
      <c r="T461" s="235"/>
      <c r="U461" s="235"/>
      <c r="W461" s="192"/>
    </row>
    <row r="462" spans="1:23" ht="15.75">
      <c r="A462" s="175" t="str">
        <f t="shared" si="19"/>
        <v>150MERCADO CENTRAL</v>
      </c>
      <c r="B462" s="201">
        <v>150</v>
      </c>
      <c r="C462" s="201" t="s">
        <v>229</v>
      </c>
      <c r="D462" s="240" t="s">
        <v>228</v>
      </c>
      <c r="E462" s="235">
        <v>2</v>
      </c>
      <c r="F462" s="235">
        <v>2</v>
      </c>
      <c r="G462" s="235">
        <v>2</v>
      </c>
      <c r="H462" s="235"/>
      <c r="I462" s="235"/>
      <c r="J462" s="235"/>
      <c r="L462" s="54" t="str">
        <f t="shared" si="20"/>
        <v/>
      </c>
      <c r="M462" s="201"/>
      <c r="N462" s="201"/>
      <c r="O462" s="244"/>
      <c r="P462" s="235"/>
      <c r="Q462" s="235"/>
      <c r="R462" s="235"/>
      <c r="S462" s="235"/>
      <c r="T462" s="235"/>
      <c r="U462" s="235"/>
      <c r="W462" s="192"/>
    </row>
    <row r="463" spans="1:23" ht="15.75">
      <c r="A463" s="175" t="str">
        <f t="shared" si="19"/>
        <v>150TIENDONA</v>
      </c>
      <c r="B463" s="201">
        <v>150</v>
      </c>
      <c r="C463" s="201" t="s">
        <v>190</v>
      </c>
      <c r="D463" s="240" t="s">
        <v>228</v>
      </c>
      <c r="E463" s="235">
        <v>1.5</v>
      </c>
      <c r="F463" s="235">
        <v>1.5</v>
      </c>
      <c r="G463" s="235">
        <v>1.5</v>
      </c>
      <c r="H463" s="235"/>
      <c r="I463" s="235"/>
      <c r="J463" s="235"/>
      <c r="L463" s="54" t="str">
        <f t="shared" si="20"/>
        <v/>
      </c>
      <c r="M463" s="201"/>
      <c r="N463" s="201"/>
      <c r="O463" s="244"/>
      <c r="P463" s="235"/>
      <c r="Q463" s="235"/>
      <c r="R463" s="235"/>
      <c r="S463" s="235"/>
      <c r="T463" s="235"/>
      <c r="U463" s="235"/>
      <c r="W463" s="192"/>
    </row>
    <row r="464" spans="1:23" ht="15.75">
      <c r="A464" s="175" t="str">
        <f t="shared" si="19"/>
        <v>150SANTA TECLA</v>
      </c>
      <c r="B464" s="201">
        <v>150</v>
      </c>
      <c r="C464" s="201" t="s">
        <v>183</v>
      </c>
      <c r="D464" s="240" t="s">
        <v>228</v>
      </c>
      <c r="E464" s="235">
        <v>2.25</v>
      </c>
      <c r="F464" s="235">
        <v>2.25</v>
      </c>
      <c r="G464" s="235">
        <v>2.25</v>
      </c>
      <c r="H464" s="235"/>
      <c r="I464" s="235"/>
      <c r="J464" s="235"/>
      <c r="L464" s="54" t="str">
        <f t="shared" si="20"/>
        <v/>
      </c>
      <c r="M464" s="201"/>
      <c r="N464" s="201"/>
      <c r="O464" s="244"/>
      <c r="P464" s="235"/>
      <c r="Q464" s="235"/>
      <c r="R464" s="235"/>
      <c r="S464" s="235"/>
      <c r="T464" s="235"/>
      <c r="U464" s="235"/>
      <c r="W464" s="192"/>
    </row>
    <row r="465" spans="1:23" ht="15.75">
      <c r="A465" s="175" t="str">
        <f t="shared" si="19"/>
        <v>150SAN MIGUEL</v>
      </c>
      <c r="B465" s="201">
        <v>150</v>
      </c>
      <c r="C465" s="201" t="s">
        <v>174</v>
      </c>
      <c r="D465" s="240" t="s">
        <v>228</v>
      </c>
      <c r="E465" s="235">
        <v>2.25</v>
      </c>
      <c r="F465" s="235">
        <v>2</v>
      </c>
      <c r="G465" s="235">
        <v>2.5</v>
      </c>
      <c r="H465" s="235"/>
      <c r="I465" s="235"/>
      <c r="J465" s="235"/>
      <c r="L465" s="54" t="str">
        <f t="shared" si="20"/>
        <v/>
      </c>
      <c r="M465" s="201"/>
      <c r="N465" s="201"/>
      <c r="O465" s="244"/>
      <c r="P465" s="235"/>
      <c r="Q465" s="235"/>
      <c r="R465" s="235"/>
      <c r="S465" s="235"/>
      <c r="T465" s="235"/>
      <c r="U465" s="235"/>
      <c r="W465" s="192"/>
    </row>
    <row r="466" spans="1:23" ht="15.75">
      <c r="A466" s="175" t="str">
        <f t="shared" si="19"/>
        <v>150SAN VICENTE</v>
      </c>
      <c r="B466" s="202">
        <v>150</v>
      </c>
      <c r="C466" s="201" t="s">
        <v>173</v>
      </c>
      <c r="D466" s="240" t="s">
        <v>228</v>
      </c>
      <c r="E466" s="235">
        <v>1.25</v>
      </c>
      <c r="F466" s="235">
        <v>1.25</v>
      </c>
      <c r="G466" s="235">
        <v>1.25</v>
      </c>
      <c r="H466" s="235"/>
      <c r="I466" s="235"/>
      <c r="J466" s="235"/>
      <c r="L466" s="54" t="str">
        <f t="shared" si="20"/>
        <v/>
      </c>
      <c r="M466" s="202"/>
      <c r="N466" s="201"/>
      <c r="O466" s="244"/>
      <c r="P466" s="235"/>
      <c r="Q466" s="235"/>
      <c r="R466" s="235"/>
      <c r="S466" s="235"/>
      <c r="T466" s="235"/>
      <c r="U466" s="235"/>
      <c r="W466" s="192"/>
    </row>
    <row r="467" spans="1:23" ht="15.75">
      <c r="A467" s="175" t="str">
        <f t="shared" ref="A467:A530" si="21">+B467&amp;C467</f>
        <v>104MERCADO CENTRAL</v>
      </c>
      <c r="B467" s="201">
        <v>104</v>
      </c>
      <c r="C467" s="201" t="s">
        <v>229</v>
      </c>
      <c r="D467" s="240" t="s">
        <v>213</v>
      </c>
      <c r="E467" s="235">
        <v>80</v>
      </c>
      <c r="F467" s="235">
        <v>80</v>
      </c>
      <c r="G467" s="235">
        <v>80</v>
      </c>
      <c r="H467" s="235">
        <v>0.9</v>
      </c>
      <c r="I467" s="235">
        <v>0.9</v>
      </c>
      <c r="J467" s="235">
        <v>0.9</v>
      </c>
      <c r="L467" s="54" t="str">
        <f t="shared" si="20"/>
        <v/>
      </c>
      <c r="M467" s="201"/>
      <c r="N467" s="201"/>
      <c r="O467" s="244"/>
      <c r="P467" s="235"/>
      <c r="Q467" s="235"/>
      <c r="R467" s="235"/>
      <c r="S467" s="235"/>
      <c r="T467" s="235"/>
      <c r="U467" s="235"/>
      <c r="W467" s="192"/>
    </row>
    <row r="468" spans="1:23" ht="15.75">
      <c r="A468" s="175" t="str">
        <f t="shared" si="21"/>
        <v>104SAN MIGUEL</v>
      </c>
      <c r="B468" s="201">
        <v>104</v>
      </c>
      <c r="C468" s="201" t="s">
        <v>174</v>
      </c>
      <c r="D468" s="240" t="s">
        <v>213</v>
      </c>
      <c r="E468" s="235"/>
      <c r="F468" s="235"/>
      <c r="G468" s="235"/>
      <c r="H468" s="235">
        <v>1.25</v>
      </c>
      <c r="I468" s="235">
        <v>1.25</v>
      </c>
      <c r="J468" s="235">
        <v>1.25</v>
      </c>
      <c r="L468" s="54" t="str">
        <f t="shared" si="20"/>
        <v/>
      </c>
      <c r="M468" s="201"/>
      <c r="N468" s="201"/>
      <c r="O468" s="244"/>
      <c r="P468" s="235"/>
      <c r="Q468" s="235"/>
      <c r="R468" s="235"/>
      <c r="S468" s="235"/>
      <c r="T468" s="235"/>
      <c r="U468" s="235"/>
      <c r="W468" s="192"/>
    </row>
    <row r="469" spans="1:23" ht="15.75">
      <c r="A469" s="175" t="str">
        <f t="shared" si="21"/>
        <v>78TIENDONA</v>
      </c>
      <c r="B469" s="201">
        <v>78</v>
      </c>
      <c r="C469" s="201" t="s">
        <v>190</v>
      </c>
      <c r="D469" s="240" t="s">
        <v>109</v>
      </c>
      <c r="E469" s="235">
        <v>35.666666666666664</v>
      </c>
      <c r="F469" s="235">
        <v>35</v>
      </c>
      <c r="G469" s="235">
        <v>36</v>
      </c>
      <c r="H469" s="235"/>
      <c r="I469" s="235"/>
      <c r="J469" s="235"/>
      <c r="L469" s="54" t="str">
        <f t="shared" si="20"/>
        <v/>
      </c>
      <c r="M469" s="201"/>
      <c r="N469" s="201"/>
      <c r="O469" s="244"/>
      <c r="P469" s="235"/>
      <c r="Q469" s="235"/>
      <c r="R469" s="235"/>
      <c r="S469" s="235"/>
      <c r="T469" s="235"/>
      <c r="U469" s="235"/>
      <c r="W469" s="192"/>
    </row>
    <row r="470" spans="1:23" ht="15.75">
      <c r="A470" s="175" t="str">
        <f t="shared" si="21"/>
        <v>78SAN MIGUEL</v>
      </c>
      <c r="B470" s="201">
        <v>78</v>
      </c>
      <c r="C470" s="201" t="s">
        <v>174</v>
      </c>
      <c r="D470" s="240" t="s">
        <v>109</v>
      </c>
      <c r="E470" s="235">
        <v>32</v>
      </c>
      <c r="F470" s="235">
        <v>32</v>
      </c>
      <c r="G470" s="235">
        <v>32</v>
      </c>
      <c r="H470" s="235"/>
      <c r="I470" s="235"/>
      <c r="J470" s="235"/>
      <c r="L470" s="54" t="str">
        <f t="shared" si="20"/>
        <v/>
      </c>
      <c r="M470" s="201"/>
      <c r="N470" s="201"/>
      <c r="O470" s="244"/>
      <c r="P470" s="235"/>
      <c r="Q470" s="235"/>
      <c r="R470" s="235"/>
      <c r="S470" s="235"/>
      <c r="T470" s="235"/>
      <c r="U470" s="235"/>
      <c r="W470" s="192"/>
    </row>
    <row r="471" spans="1:23" ht="15.75">
      <c r="A471" s="175" t="str">
        <f t="shared" si="21"/>
        <v>78SAN VICENTE</v>
      </c>
      <c r="B471" s="202">
        <v>78</v>
      </c>
      <c r="C471" s="201" t="s">
        <v>173</v>
      </c>
      <c r="D471" s="240" t="s">
        <v>109</v>
      </c>
      <c r="E471" s="235">
        <v>34</v>
      </c>
      <c r="F471" s="235">
        <v>34</v>
      </c>
      <c r="G471" s="235">
        <v>34</v>
      </c>
      <c r="H471" s="235"/>
      <c r="I471" s="235"/>
      <c r="J471" s="235"/>
      <c r="L471" s="54" t="str">
        <f t="shared" si="20"/>
        <v/>
      </c>
      <c r="M471" s="202"/>
      <c r="N471" s="201"/>
      <c r="O471" s="244"/>
      <c r="P471" s="235"/>
      <c r="Q471" s="235"/>
      <c r="R471" s="235"/>
      <c r="S471" s="235"/>
      <c r="T471" s="235"/>
      <c r="U471" s="235"/>
      <c r="W471" s="192"/>
    </row>
    <row r="472" spans="1:23" ht="15.75">
      <c r="A472" s="175" t="str">
        <f t="shared" si="21"/>
        <v>48TIENDONA</v>
      </c>
      <c r="B472" s="201">
        <v>48</v>
      </c>
      <c r="C472" s="201" t="s">
        <v>190</v>
      </c>
      <c r="D472" s="240" t="s">
        <v>86</v>
      </c>
      <c r="E472" s="235">
        <v>100</v>
      </c>
      <c r="F472" s="235">
        <v>100</v>
      </c>
      <c r="G472" s="235">
        <v>100</v>
      </c>
      <c r="H472" s="235"/>
      <c r="I472" s="235"/>
      <c r="J472" s="235"/>
      <c r="L472" s="54" t="str">
        <f t="shared" si="20"/>
        <v/>
      </c>
      <c r="M472" s="201"/>
      <c r="N472" s="201"/>
      <c r="O472" s="244"/>
      <c r="P472" s="235"/>
      <c r="Q472" s="235"/>
      <c r="R472" s="235"/>
      <c r="S472" s="235"/>
      <c r="T472" s="235"/>
      <c r="U472" s="235"/>
      <c r="W472" s="192"/>
    </row>
    <row r="473" spans="1:23" ht="15.75">
      <c r="A473" s="175" t="str">
        <f t="shared" si="21"/>
        <v>38TIENDONA</v>
      </c>
      <c r="B473" s="201">
        <v>38</v>
      </c>
      <c r="C473" s="201" t="s">
        <v>190</v>
      </c>
      <c r="D473" s="240" t="s">
        <v>76</v>
      </c>
      <c r="E473" s="235">
        <v>60</v>
      </c>
      <c r="F473" s="235">
        <v>60</v>
      </c>
      <c r="G473" s="235">
        <v>60</v>
      </c>
      <c r="H473" s="235"/>
      <c r="I473" s="235"/>
      <c r="J473" s="235"/>
      <c r="L473" s="54" t="str">
        <f t="shared" si="20"/>
        <v/>
      </c>
      <c r="M473" s="201"/>
      <c r="N473" s="201"/>
      <c r="O473" s="244"/>
      <c r="P473" s="235"/>
      <c r="Q473" s="235"/>
      <c r="R473" s="235"/>
      <c r="S473" s="235"/>
      <c r="T473" s="235"/>
      <c r="U473" s="235"/>
      <c r="W473" s="192"/>
    </row>
    <row r="474" spans="1:23" ht="15.75">
      <c r="A474" s="175" t="str">
        <f t="shared" si="21"/>
        <v>38SAN MIGUEL</v>
      </c>
      <c r="B474" s="201">
        <v>38</v>
      </c>
      <c r="C474" s="201" t="s">
        <v>174</v>
      </c>
      <c r="D474" s="240" t="s">
        <v>76</v>
      </c>
      <c r="E474" s="235">
        <v>100</v>
      </c>
      <c r="F474" s="235">
        <v>75</v>
      </c>
      <c r="G474" s="235">
        <v>125</v>
      </c>
      <c r="H474" s="235"/>
      <c r="I474" s="235"/>
      <c r="J474" s="235"/>
      <c r="L474" s="54" t="str">
        <f t="shared" si="20"/>
        <v/>
      </c>
      <c r="M474" s="201"/>
      <c r="N474" s="201"/>
      <c r="O474" s="244"/>
      <c r="P474" s="235"/>
      <c r="Q474" s="235"/>
      <c r="R474" s="235"/>
      <c r="S474" s="235"/>
      <c r="T474" s="235"/>
      <c r="U474" s="235"/>
      <c r="W474" s="192"/>
    </row>
    <row r="475" spans="1:23" ht="15.75">
      <c r="A475" s="175" t="str">
        <f t="shared" si="21"/>
        <v>38SAN VICENTE</v>
      </c>
      <c r="B475" s="201">
        <v>38</v>
      </c>
      <c r="C475" s="201" t="s">
        <v>173</v>
      </c>
      <c r="D475" s="240" t="s">
        <v>76</v>
      </c>
      <c r="E475" s="235">
        <v>120</v>
      </c>
      <c r="F475" s="235">
        <v>120</v>
      </c>
      <c r="G475" s="235">
        <v>120</v>
      </c>
      <c r="H475" s="235"/>
      <c r="I475" s="235"/>
      <c r="J475" s="235"/>
      <c r="L475" s="54" t="str">
        <f t="shared" si="20"/>
        <v/>
      </c>
      <c r="M475" s="201"/>
      <c r="N475" s="201"/>
      <c r="O475" s="244"/>
      <c r="P475" s="235"/>
      <c r="Q475" s="235"/>
      <c r="R475" s="235"/>
      <c r="S475" s="235"/>
      <c r="T475" s="235"/>
      <c r="U475" s="235"/>
      <c r="W475" s="192"/>
    </row>
    <row r="476" spans="1:23" ht="15.75">
      <c r="A476" s="175" t="str">
        <f t="shared" si="21"/>
        <v>66TIENDONA</v>
      </c>
      <c r="B476" s="201">
        <v>66</v>
      </c>
      <c r="C476" s="201" t="s">
        <v>190</v>
      </c>
      <c r="D476" s="240" t="s">
        <v>99</v>
      </c>
      <c r="E476" s="235">
        <v>60</v>
      </c>
      <c r="F476" s="235">
        <v>60</v>
      </c>
      <c r="G476" s="235">
        <v>60</v>
      </c>
      <c r="H476" s="235"/>
      <c r="I476" s="235"/>
      <c r="J476" s="235"/>
      <c r="L476" s="54" t="str">
        <f t="shared" si="20"/>
        <v/>
      </c>
      <c r="M476" s="201"/>
      <c r="N476" s="201"/>
      <c r="O476" s="244"/>
      <c r="P476" s="235"/>
      <c r="Q476" s="235"/>
      <c r="R476" s="235"/>
      <c r="S476" s="235"/>
      <c r="T476" s="235"/>
      <c r="U476" s="235"/>
      <c r="W476" s="192"/>
    </row>
    <row r="477" spans="1:23" ht="15.75">
      <c r="A477" s="175" t="str">
        <f t="shared" si="21"/>
        <v>66SAN MIGUEL</v>
      </c>
      <c r="B477" s="202">
        <v>66</v>
      </c>
      <c r="C477" s="201" t="s">
        <v>174</v>
      </c>
      <c r="D477" s="240" t="s">
        <v>99</v>
      </c>
      <c r="E477" s="235">
        <v>60</v>
      </c>
      <c r="F477" s="235">
        <v>60</v>
      </c>
      <c r="G477" s="235">
        <v>60</v>
      </c>
      <c r="H477" s="235"/>
      <c r="I477" s="235"/>
      <c r="J477" s="235"/>
      <c r="L477" s="54" t="str">
        <f t="shared" si="20"/>
        <v/>
      </c>
      <c r="M477" s="202"/>
      <c r="N477" s="201"/>
      <c r="O477" s="244"/>
      <c r="P477" s="235"/>
      <c r="Q477" s="235"/>
      <c r="R477" s="235"/>
      <c r="S477" s="235"/>
      <c r="T477" s="235"/>
      <c r="U477" s="235"/>
      <c r="W477" s="192"/>
    </row>
    <row r="478" spans="1:23" ht="15.75">
      <c r="A478" s="175" t="str">
        <f t="shared" si="21"/>
        <v>66SANTA ANA</v>
      </c>
      <c r="B478" s="201">
        <v>66</v>
      </c>
      <c r="C478" s="201" t="s">
        <v>172</v>
      </c>
      <c r="D478" s="240" t="s">
        <v>99</v>
      </c>
      <c r="E478" s="235">
        <v>61</v>
      </c>
      <c r="F478" s="235">
        <v>60</v>
      </c>
      <c r="G478" s="235">
        <v>62</v>
      </c>
      <c r="H478" s="235"/>
      <c r="I478" s="235"/>
      <c r="J478" s="235"/>
      <c r="L478" s="54" t="str">
        <f t="shared" si="20"/>
        <v/>
      </c>
      <c r="M478" s="201"/>
      <c r="N478" s="201"/>
      <c r="O478" s="244"/>
      <c r="P478" s="235"/>
      <c r="Q478" s="235"/>
      <c r="R478" s="235"/>
      <c r="S478" s="235"/>
      <c r="T478" s="235"/>
      <c r="U478" s="235"/>
      <c r="W478" s="192"/>
    </row>
    <row r="479" spans="1:23" ht="15.75">
      <c r="A479" s="175" t="str">
        <f t="shared" si="21"/>
        <v>37TIENDONA</v>
      </c>
      <c r="B479" s="201">
        <v>37</v>
      </c>
      <c r="C479" s="201" t="s">
        <v>190</v>
      </c>
      <c r="D479" s="240" t="s">
        <v>75</v>
      </c>
      <c r="E479" s="235">
        <v>80</v>
      </c>
      <c r="F479" s="235">
        <v>80</v>
      </c>
      <c r="G479" s="235">
        <v>80</v>
      </c>
      <c r="H479" s="235"/>
      <c r="I479" s="235"/>
      <c r="J479" s="235"/>
      <c r="L479" s="54" t="str">
        <f t="shared" si="20"/>
        <v/>
      </c>
      <c r="M479" s="201"/>
      <c r="N479" s="201"/>
      <c r="O479" s="244"/>
      <c r="P479" s="235"/>
      <c r="Q479" s="235"/>
      <c r="R479" s="235"/>
      <c r="S479" s="235"/>
      <c r="T479" s="235"/>
      <c r="U479" s="235"/>
      <c r="W479" s="192"/>
    </row>
    <row r="480" spans="1:23" ht="15.75">
      <c r="A480" s="175" t="str">
        <f t="shared" si="21"/>
        <v>37SAN MIGUEL</v>
      </c>
      <c r="B480" s="201">
        <v>37</v>
      </c>
      <c r="C480" s="201" t="s">
        <v>174</v>
      </c>
      <c r="D480" s="240" t="s">
        <v>75</v>
      </c>
      <c r="E480" s="235">
        <v>175</v>
      </c>
      <c r="F480" s="235">
        <v>175</v>
      </c>
      <c r="G480" s="235">
        <v>175</v>
      </c>
      <c r="H480" s="235"/>
      <c r="I480" s="235"/>
      <c r="J480" s="235"/>
      <c r="L480" s="54" t="str">
        <f t="shared" si="20"/>
        <v/>
      </c>
      <c r="M480" s="201"/>
      <c r="N480" s="201"/>
      <c r="O480" s="244"/>
      <c r="P480" s="235"/>
      <c r="Q480" s="235"/>
      <c r="R480" s="235"/>
      <c r="S480" s="235"/>
      <c r="T480" s="235"/>
      <c r="U480" s="235"/>
      <c r="W480" s="192"/>
    </row>
    <row r="481" spans="1:23" ht="15.75">
      <c r="A481" s="175" t="str">
        <f t="shared" si="21"/>
        <v>15TIENDONA</v>
      </c>
      <c r="B481" s="201">
        <v>15</v>
      </c>
      <c r="C481" s="201" t="s">
        <v>190</v>
      </c>
      <c r="D481" s="240" t="s">
        <v>57</v>
      </c>
      <c r="E481" s="235">
        <v>50</v>
      </c>
      <c r="F481" s="235">
        <v>50</v>
      </c>
      <c r="G481" s="235">
        <v>50</v>
      </c>
      <c r="H481" s="235"/>
      <c r="I481" s="235"/>
      <c r="J481" s="235"/>
      <c r="L481" s="54" t="str">
        <f t="shared" si="20"/>
        <v/>
      </c>
      <c r="M481" s="201"/>
      <c r="N481" s="201"/>
      <c r="O481" s="244"/>
      <c r="P481" s="235"/>
      <c r="Q481" s="235"/>
      <c r="R481" s="235"/>
      <c r="S481" s="235"/>
      <c r="T481" s="235"/>
      <c r="U481" s="235"/>
      <c r="W481" s="192"/>
    </row>
    <row r="482" spans="1:23" ht="15.75">
      <c r="A482" s="175" t="str">
        <f t="shared" si="21"/>
        <v>15SAN VICENTE</v>
      </c>
      <c r="B482" s="201">
        <v>15</v>
      </c>
      <c r="C482" s="201" t="s">
        <v>173</v>
      </c>
      <c r="D482" s="240" t="s">
        <v>57</v>
      </c>
      <c r="E482" s="235">
        <v>35</v>
      </c>
      <c r="F482" s="235">
        <v>35</v>
      </c>
      <c r="G482" s="235">
        <v>35</v>
      </c>
      <c r="H482" s="235"/>
      <c r="I482" s="235"/>
      <c r="J482" s="235"/>
      <c r="L482" s="54" t="str">
        <f t="shared" si="20"/>
        <v/>
      </c>
      <c r="M482" s="201"/>
      <c r="N482" s="201"/>
      <c r="O482" s="244"/>
      <c r="P482" s="235"/>
      <c r="Q482" s="235"/>
      <c r="R482" s="235"/>
      <c r="S482" s="235"/>
      <c r="T482" s="235"/>
      <c r="U482" s="235"/>
      <c r="W482" s="192"/>
    </row>
    <row r="483" spans="1:23" ht="15.75">
      <c r="A483" s="175" t="str">
        <f t="shared" si="21"/>
        <v>32TIENDONA</v>
      </c>
      <c r="B483" s="202">
        <v>32</v>
      </c>
      <c r="C483" s="201" t="s">
        <v>190</v>
      </c>
      <c r="D483" s="240" t="s">
        <v>72</v>
      </c>
      <c r="E483" s="235">
        <v>8</v>
      </c>
      <c r="F483" s="235">
        <v>8</v>
      </c>
      <c r="G483" s="235">
        <v>8</v>
      </c>
      <c r="H483" s="235"/>
      <c r="I483" s="235"/>
      <c r="J483" s="235"/>
      <c r="L483" s="54" t="str">
        <f t="shared" si="20"/>
        <v/>
      </c>
      <c r="M483" s="202"/>
      <c r="N483" s="201"/>
      <c r="O483" s="244"/>
      <c r="P483" s="235"/>
      <c r="Q483" s="235"/>
      <c r="R483" s="235"/>
      <c r="S483" s="235"/>
      <c r="T483" s="235"/>
      <c r="U483" s="235"/>
      <c r="W483" s="192"/>
    </row>
    <row r="484" spans="1:23" ht="15.75">
      <c r="A484" s="175" t="str">
        <f t="shared" si="21"/>
        <v>82TIENDONA</v>
      </c>
      <c r="B484" s="202">
        <v>82</v>
      </c>
      <c r="C484" s="201" t="s">
        <v>190</v>
      </c>
      <c r="D484" s="240" t="s">
        <v>113</v>
      </c>
      <c r="E484" s="235">
        <v>18</v>
      </c>
      <c r="F484" s="235">
        <v>18</v>
      </c>
      <c r="G484" s="235">
        <v>18</v>
      </c>
      <c r="H484" s="235"/>
      <c r="I484" s="235"/>
      <c r="J484" s="235"/>
      <c r="L484" s="54" t="str">
        <f t="shared" si="20"/>
        <v/>
      </c>
      <c r="M484" s="202"/>
      <c r="N484" s="201"/>
      <c r="O484" s="244"/>
      <c r="P484" s="235"/>
      <c r="Q484" s="235"/>
      <c r="R484" s="235"/>
      <c r="S484" s="235"/>
      <c r="T484" s="235"/>
      <c r="U484" s="235"/>
      <c r="W484" s="192"/>
    </row>
    <row r="485" spans="1:23" ht="15.75">
      <c r="A485" s="175" t="str">
        <f t="shared" si="21"/>
        <v>144MERCADO CENTRAL</v>
      </c>
      <c r="B485" s="201">
        <v>144</v>
      </c>
      <c r="C485" s="201" t="s">
        <v>229</v>
      </c>
      <c r="D485" s="240" t="s">
        <v>244</v>
      </c>
      <c r="E485" s="235">
        <v>3.5</v>
      </c>
      <c r="F485" s="235">
        <v>3.5</v>
      </c>
      <c r="G485" s="235">
        <v>3.5</v>
      </c>
      <c r="H485" s="235"/>
      <c r="I485" s="235"/>
      <c r="J485" s="235"/>
      <c r="L485" s="54" t="str">
        <f t="shared" si="20"/>
        <v/>
      </c>
      <c r="M485" s="201"/>
      <c r="N485" s="201"/>
      <c r="O485" s="244"/>
      <c r="P485" s="235"/>
      <c r="Q485" s="235"/>
      <c r="R485" s="235"/>
      <c r="S485" s="235"/>
      <c r="T485" s="235"/>
      <c r="U485" s="235"/>
      <c r="W485" s="192"/>
    </row>
    <row r="486" spans="1:23" ht="15.75">
      <c r="A486" s="175" t="str">
        <f t="shared" si="21"/>
        <v>144TIENDONA</v>
      </c>
      <c r="B486" s="201">
        <v>144</v>
      </c>
      <c r="C486" s="201" t="s">
        <v>190</v>
      </c>
      <c r="D486" s="240" t="s">
        <v>244</v>
      </c>
      <c r="E486" s="235">
        <v>2.5</v>
      </c>
      <c r="F486" s="235">
        <v>2.5</v>
      </c>
      <c r="G486" s="235">
        <v>2.5</v>
      </c>
      <c r="H486" s="235"/>
      <c r="I486" s="235"/>
      <c r="J486" s="235"/>
      <c r="L486" s="54" t="str">
        <f t="shared" si="20"/>
        <v/>
      </c>
      <c r="M486" s="201"/>
      <c r="N486" s="201"/>
      <c r="O486" s="244"/>
      <c r="P486" s="235"/>
      <c r="Q486" s="235"/>
      <c r="R486" s="235"/>
      <c r="S486" s="235"/>
      <c r="T486" s="235"/>
      <c r="U486" s="235"/>
      <c r="W486" s="192"/>
    </row>
    <row r="487" spans="1:23" ht="15.75">
      <c r="A487" s="175" t="str">
        <f t="shared" si="21"/>
        <v>144SANTA TECLA</v>
      </c>
      <c r="B487" s="201">
        <v>144</v>
      </c>
      <c r="C487" s="201" t="s">
        <v>183</v>
      </c>
      <c r="D487" s="240" t="s">
        <v>244</v>
      </c>
      <c r="E487" s="235">
        <v>4.333333333333333</v>
      </c>
      <c r="F487" s="235">
        <v>4</v>
      </c>
      <c r="G487" s="235">
        <v>4.5</v>
      </c>
      <c r="H487" s="235"/>
      <c r="I487" s="235"/>
      <c r="J487" s="235"/>
      <c r="L487" s="54" t="str">
        <f t="shared" si="20"/>
        <v/>
      </c>
      <c r="M487" s="201"/>
      <c r="N487" s="201"/>
      <c r="O487" s="244"/>
      <c r="P487" s="235"/>
      <c r="Q487" s="235"/>
      <c r="R487" s="235"/>
      <c r="S487" s="235"/>
      <c r="T487" s="235"/>
      <c r="U487" s="235"/>
      <c r="W487" s="192"/>
    </row>
    <row r="488" spans="1:23" ht="15.75">
      <c r="A488" s="175" t="str">
        <f t="shared" si="21"/>
        <v>74TIENDONA</v>
      </c>
      <c r="B488" s="202">
        <v>74</v>
      </c>
      <c r="C488" s="201" t="s">
        <v>190</v>
      </c>
      <c r="D488" s="240" t="s">
        <v>105</v>
      </c>
      <c r="E488" s="235">
        <v>12</v>
      </c>
      <c r="F488" s="235">
        <v>12</v>
      </c>
      <c r="G488" s="235">
        <v>12</v>
      </c>
      <c r="H488" s="235"/>
      <c r="I488" s="235"/>
      <c r="J488" s="235"/>
      <c r="L488" s="54" t="str">
        <f t="shared" si="20"/>
        <v/>
      </c>
      <c r="M488" s="202"/>
      <c r="N488" s="201"/>
      <c r="O488" s="244"/>
      <c r="P488" s="235"/>
      <c r="Q488" s="235"/>
      <c r="R488" s="235"/>
      <c r="S488" s="235"/>
      <c r="T488" s="235"/>
      <c r="U488" s="235"/>
      <c r="W488" s="192"/>
    </row>
    <row r="489" spans="1:23" ht="15.75">
      <c r="A489" s="175" t="str">
        <f t="shared" si="21"/>
        <v>74SANTA ANA</v>
      </c>
      <c r="B489" s="201">
        <v>74</v>
      </c>
      <c r="C489" s="201" t="s">
        <v>172</v>
      </c>
      <c r="D489" s="240" t="s">
        <v>105</v>
      </c>
      <c r="E489" s="235">
        <v>11.333333333333334</v>
      </c>
      <c r="F489" s="235">
        <v>10</v>
      </c>
      <c r="G489" s="235">
        <v>12</v>
      </c>
      <c r="H489" s="235"/>
      <c r="I489" s="235"/>
      <c r="J489" s="235"/>
      <c r="L489" s="54" t="str">
        <f t="shared" si="20"/>
        <v/>
      </c>
      <c r="M489" s="201"/>
      <c r="N489" s="201"/>
      <c r="O489" s="244"/>
      <c r="P489" s="235"/>
      <c r="Q489" s="235"/>
      <c r="R489" s="235"/>
      <c r="S489" s="235"/>
      <c r="T489" s="235"/>
      <c r="U489" s="235"/>
      <c r="W489" s="192"/>
    </row>
    <row r="490" spans="1:23" ht="15.75">
      <c r="A490" s="175" t="str">
        <f t="shared" si="21"/>
        <v>75TIENDONA</v>
      </c>
      <c r="B490" s="201">
        <v>75</v>
      </c>
      <c r="C490" s="201" t="s">
        <v>190</v>
      </c>
      <c r="D490" s="240" t="s">
        <v>106</v>
      </c>
      <c r="E490" s="235">
        <v>9</v>
      </c>
      <c r="F490" s="235">
        <v>8</v>
      </c>
      <c r="G490" s="235">
        <v>10</v>
      </c>
      <c r="H490" s="235"/>
      <c r="I490" s="235"/>
      <c r="J490" s="235"/>
      <c r="L490" s="54" t="str">
        <f t="shared" si="20"/>
        <v/>
      </c>
      <c r="M490" s="201"/>
      <c r="N490" s="201"/>
      <c r="O490" s="244"/>
      <c r="P490" s="235"/>
      <c r="Q490" s="235"/>
      <c r="R490" s="235"/>
      <c r="S490" s="235"/>
      <c r="T490" s="235"/>
      <c r="U490" s="235"/>
      <c r="W490" s="192"/>
    </row>
    <row r="491" spans="1:23" ht="15.75">
      <c r="A491" s="175" t="str">
        <f t="shared" si="21"/>
        <v>83TIENDONA</v>
      </c>
      <c r="B491" s="201">
        <v>83</v>
      </c>
      <c r="C491" s="201" t="s">
        <v>190</v>
      </c>
      <c r="D491" s="240" t="s">
        <v>114</v>
      </c>
      <c r="E491" s="235">
        <v>18</v>
      </c>
      <c r="F491" s="235">
        <v>18</v>
      </c>
      <c r="G491" s="235">
        <v>18</v>
      </c>
      <c r="H491" s="235"/>
      <c r="I491" s="235"/>
      <c r="J491" s="235"/>
      <c r="L491" s="54" t="str">
        <f t="shared" si="20"/>
        <v/>
      </c>
      <c r="M491" s="201"/>
      <c r="N491" s="201"/>
      <c r="O491" s="244"/>
      <c r="P491" s="235"/>
      <c r="Q491" s="235"/>
      <c r="R491" s="235"/>
      <c r="S491" s="235"/>
      <c r="T491" s="235"/>
      <c r="U491" s="235"/>
      <c r="W491" s="192"/>
    </row>
    <row r="492" spans="1:23" ht="15.75">
      <c r="A492" s="175" t="str">
        <f t="shared" si="21"/>
        <v>83SAN VICENTE</v>
      </c>
      <c r="B492" s="201">
        <v>83</v>
      </c>
      <c r="C492" s="201" t="s">
        <v>173</v>
      </c>
      <c r="D492" s="240" t="s">
        <v>114</v>
      </c>
      <c r="E492" s="235">
        <v>13</v>
      </c>
      <c r="F492" s="235">
        <v>13</v>
      </c>
      <c r="G492" s="235">
        <v>13</v>
      </c>
      <c r="H492" s="235"/>
      <c r="I492" s="235"/>
      <c r="J492" s="235"/>
      <c r="L492" s="54" t="str">
        <f t="shared" si="20"/>
        <v/>
      </c>
      <c r="M492" s="201"/>
      <c r="N492" s="201"/>
      <c r="O492" s="244"/>
      <c r="P492" s="235"/>
      <c r="Q492" s="235"/>
      <c r="R492" s="235"/>
      <c r="S492" s="235"/>
      <c r="T492" s="235"/>
      <c r="U492" s="235"/>
      <c r="W492" s="192"/>
    </row>
    <row r="493" spans="1:23" ht="15.75">
      <c r="A493" s="175" t="str">
        <f t="shared" si="21"/>
        <v>41TIENDONA</v>
      </c>
      <c r="B493" s="202">
        <v>41</v>
      </c>
      <c r="C493" s="201" t="s">
        <v>190</v>
      </c>
      <c r="D493" s="240" t="s">
        <v>79</v>
      </c>
      <c r="E493" s="235">
        <v>35</v>
      </c>
      <c r="F493" s="235">
        <v>35</v>
      </c>
      <c r="G493" s="235">
        <v>35</v>
      </c>
      <c r="H493" s="235"/>
      <c r="I493" s="235"/>
      <c r="J493" s="235"/>
      <c r="L493" s="54" t="str">
        <f t="shared" si="20"/>
        <v/>
      </c>
      <c r="M493" s="202"/>
      <c r="N493" s="201"/>
      <c r="O493" s="244"/>
      <c r="P493" s="235"/>
      <c r="Q493" s="235"/>
      <c r="R493" s="235"/>
      <c r="S493" s="235"/>
      <c r="T493" s="235"/>
      <c r="U493" s="235"/>
      <c r="W493" s="192"/>
    </row>
    <row r="494" spans="1:23" ht="15.75">
      <c r="A494" s="175" t="str">
        <f t="shared" si="21"/>
        <v>47TIENDONA</v>
      </c>
      <c r="B494" s="201">
        <v>47</v>
      </c>
      <c r="C494" s="201" t="s">
        <v>190</v>
      </c>
      <c r="D494" s="240" t="s">
        <v>85</v>
      </c>
      <c r="E494" s="235">
        <v>35</v>
      </c>
      <c r="F494" s="235">
        <v>35</v>
      </c>
      <c r="G494" s="235">
        <v>35</v>
      </c>
      <c r="H494" s="235"/>
      <c r="I494" s="235"/>
      <c r="J494" s="235"/>
      <c r="L494" s="54" t="str">
        <f t="shared" si="20"/>
        <v/>
      </c>
      <c r="M494" s="201"/>
      <c r="N494" s="201"/>
      <c r="O494" s="244"/>
      <c r="P494" s="235"/>
      <c r="Q494" s="235"/>
      <c r="R494" s="235"/>
      <c r="S494" s="235"/>
      <c r="T494" s="235"/>
      <c r="U494" s="235"/>
      <c r="W494" s="192"/>
    </row>
    <row r="495" spans="1:23" ht="15.75">
      <c r="A495" s="175" t="str">
        <f t="shared" si="21"/>
        <v>47SANTA ANA</v>
      </c>
      <c r="B495" s="201">
        <v>47</v>
      </c>
      <c r="C495" s="201" t="s">
        <v>172</v>
      </c>
      <c r="D495" s="240" t="s">
        <v>85</v>
      </c>
      <c r="E495" s="235">
        <v>27.666666666666668</v>
      </c>
      <c r="F495" s="235">
        <v>27</v>
      </c>
      <c r="G495" s="235">
        <v>28</v>
      </c>
      <c r="H495" s="235"/>
      <c r="I495" s="235"/>
      <c r="J495" s="235"/>
      <c r="L495" s="54" t="str">
        <f t="shared" si="20"/>
        <v/>
      </c>
      <c r="M495" s="201"/>
      <c r="N495" s="201"/>
      <c r="O495" s="244"/>
      <c r="P495" s="235"/>
      <c r="Q495" s="235"/>
      <c r="R495" s="235"/>
      <c r="S495" s="235"/>
      <c r="T495" s="235"/>
      <c r="U495" s="235"/>
      <c r="W495" s="192"/>
    </row>
    <row r="496" spans="1:23" ht="15.75">
      <c r="A496" s="175" t="str">
        <f t="shared" si="21"/>
        <v>46TIENDONA</v>
      </c>
      <c r="B496" s="201">
        <v>46</v>
      </c>
      <c r="C496" s="201" t="s">
        <v>190</v>
      </c>
      <c r="D496" s="240" t="s">
        <v>84</v>
      </c>
      <c r="E496" s="235">
        <v>8.75</v>
      </c>
      <c r="F496" s="235">
        <v>8</v>
      </c>
      <c r="G496" s="235">
        <v>9</v>
      </c>
      <c r="H496" s="235"/>
      <c r="I496" s="235"/>
      <c r="J496" s="235"/>
      <c r="L496" s="54" t="str">
        <f t="shared" si="20"/>
        <v/>
      </c>
      <c r="M496" s="201"/>
      <c r="N496" s="201"/>
      <c r="O496" s="244"/>
      <c r="P496" s="235"/>
      <c r="Q496" s="235"/>
      <c r="R496" s="235"/>
      <c r="S496" s="235"/>
      <c r="T496" s="235"/>
      <c r="U496" s="235"/>
      <c r="W496" s="192"/>
    </row>
    <row r="497" spans="1:23" ht="15.75">
      <c r="A497" s="175" t="str">
        <f t="shared" si="21"/>
        <v>46SAN MIGUEL</v>
      </c>
      <c r="B497" s="201">
        <v>46</v>
      </c>
      <c r="C497" s="201" t="s">
        <v>174</v>
      </c>
      <c r="D497" s="240" t="s">
        <v>84</v>
      </c>
      <c r="E497" s="235">
        <v>9.8000000000000007</v>
      </c>
      <c r="F497" s="235">
        <v>9</v>
      </c>
      <c r="G497" s="235">
        <v>10</v>
      </c>
      <c r="H497" s="235"/>
      <c r="I497" s="235"/>
      <c r="J497" s="235"/>
      <c r="L497" s="54" t="str">
        <f t="shared" si="20"/>
        <v/>
      </c>
      <c r="M497" s="201"/>
      <c r="N497" s="201"/>
      <c r="O497" s="244"/>
      <c r="P497" s="235"/>
      <c r="Q497" s="235"/>
      <c r="R497" s="235"/>
      <c r="S497" s="235"/>
      <c r="T497" s="235"/>
      <c r="U497" s="235"/>
      <c r="W497" s="192"/>
    </row>
    <row r="498" spans="1:23" ht="15.75">
      <c r="A498" s="175" t="str">
        <f t="shared" si="21"/>
        <v>46SAN VICENTE</v>
      </c>
      <c r="B498" s="202">
        <v>46</v>
      </c>
      <c r="C498" s="201" t="s">
        <v>173</v>
      </c>
      <c r="D498" s="240" t="s">
        <v>84</v>
      </c>
      <c r="E498" s="235">
        <v>11</v>
      </c>
      <c r="F498" s="235">
        <v>10</v>
      </c>
      <c r="G498" s="235">
        <v>12</v>
      </c>
      <c r="H498" s="235"/>
      <c r="I498" s="235"/>
      <c r="J498" s="235"/>
      <c r="L498" s="54" t="str">
        <f t="shared" si="20"/>
        <v/>
      </c>
      <c r="M498" s="202"/>
      <c r="N498" s="201"/>
      <c r="O498" s="244"/>
      <c r="P498" s="235"/>
      <c r="Q498" s="235"/>
      <c r="R498" s="235"/>
      <c r="S498" s="235"/>
      <c r="T498" s="235"/>
      <c r="U498" s="235"/>
      <c r="W498" s="192"/>
    </row>
    <row r="499" spans="1:23" ht="15.75">
      <c r="A499" s="175" t="str">
        <f t="shared" si="21"/>
        <v>13TIENDONA</v>
      </c>
      <c r="B499" s="201">
        <v>13</v>
      </c>
      <c r="C499" s="201" t="s">
        <v>190</v>
      </c>
      <c r="D499" s="240" t="s">
        <v>55</v>
      </c>
      <c r="E499" s="235">
        <v>50</v>
      </c>
      <c r="F499" s="235">
        <v>50</v>
      </c>
      <c r="G499" s="235">
        <v>50</v>
      </c>
      <c r="H499" s="235"/>
      <c r="I499" s="235"/>
      <c r="J499" s="235"/>
      <c r="L499" s="54" t="str">
        <f t="shared" si="20"/>
        <v/>
      </c>
      <c r="M499" s="201"/>
      <c r="N499" s="201"/>
      <c r="O499" s="244"/>
      <c r="P499" s="235"/>
      <c r="Q499" s="235"/>
      <c r="R499" s="235"/>
      <c r="S499" s="235"/>
      <c r="T499" s="235"/>
      <c r="U499" s="235"/>
      <c r="W499" s="192"/>
    </row>
    <row r="500" spans="1:23" ht="15.75">
      <c r="A500" s="175" t="str">
        <f t="shared" si="21"/>
        <v>18TIENDONA</v>
      </c>
      <c r="B500" s="201">
        <v>18</v>
      </c>
      <c r="C500" s="201" t="s">
        <v>190</v>
      </c>
      <c r="D500" s="240" t="s">
        <v>60</v>
      </c>
      <c r="E500" s="235">
        <v>7.666666666666667</v>
      </c>
      <c r="F500" s="235">
        <v>7</v>
      </c>
      <c r="G500" s="235">
        <v>8</v>
      </c>
      <c r="H500" s="235"/>
      <c r="I500" s="235"/>
      <c r="J500" s="235"/>
      <c r="L500" s="54" t="str">
        <f t="shared" si="20"/>
        <v/>
      </c>
      <c r="M500" s="201"/>
      <c r="N500" s="201"/>
      <c r="O500" s="244"/>
      <c r="P500" s="235"/>
      <c r="Q500" s="235"/>
      <c r="R500" s="235"/>
      <c r="S500" s="235"/>
      <c r="T500" s="235"/>
      <c r="U500" s="235"/>
      <c r="W500" s="192"/>
    </row>
    <row r="501" spans="1:23" ht="15.75">
      <c r="A501" s="175" t="str">
        <f t="shared" si="21"/>
        <v>18SANTA ANA</v>
      </c>
      <c r="B501" s="201">
        <v>18</v>
      </c>
      <c r="C501" s="201" t="s">
        <v>172</v>
      </c>
      <c r="D501" s="240" t="s">
        <v>60</v>
      </c>
      <c r="E501" s="235">
        <v>8</v>
      </c>
      <c r="F501" s="235">
        <v>8</v>
      </c>
      <c r="G501" s="235">
        <v>8</v>
      </c>
      <c r="H501" s="235"/>
      <c r="I501" s="235"/>
      <c r="J501" s="235"/>
      <c r="L501" s="54" t="str">
        <f t="shared" si="20"/>
        <v/>
      </c>
      <c r="M501" s="201"/>
      <c r="N501" s="201"/>
      <c r="O501" s="244"/>
      <c r="P501" s="235"/>
      <c r="Q501" s="235"/>
      <c r="R501" s="235"/>
      <c r="S501" s="235"/>
      <c r="T501" s="235"/>
      <c r="U501" s="235"/>
      <c r="W501" s="192"/>
    </row>
    <row r="502" spans="1:23" ht="15.75">
      <c r="A502" s="175" t="str">
        <f t="shared" si="21"/>
        <v>19TIENDONA</v>
      </c>
      <c r="B502" s="201">
        <v>19</v>
      </c>
      <c r="C502" s="201" t="s">
        <v>190</v>
      </c>
      <c r="D502" s="240" t="s">
        <v>137</v>
      </c>
      <c r="E502" s="235">
        <v>5.333333333333333</v>
      </c>
      <c r="F502" s="235">
        <v>5</v>
      </c>
      <c r="G502" s="235">
        <v>6</v>
      </c>
      <c r="H502" s="235"/>
      <c r="I502" s="235"/>
      <c r="J502" s="235"/>
      <c r="L502" s="54" t="str">
        <f t="shared" si="20"/>
        <v/>
      </c>
      <c r="M502" s="201"/>
      <c r="N502" s="201"/>
      <c r="O502" s="244"/>
      <c r="P502" s="235"/>
      <c r="Q502" s="235"/>
      <c r="R502" s="235"/>
      <c r="S502" s="235"/>
      <c r="T502" s="235"/>
      <c r="U502" s="235"/>
      <c r="W502" s="192"/>
    </row>
    <row r="503" spans="1:23" ht="15.75">
      <c r="A503" s="175" t="str">
        <f t="shared" si="21"/>
        <v>93TIENDONA</v>
      </c>
      <c r="B503" s="202">
        <v>93</v>
      </c>
      <c r="C503" s="201" t="s">
        <v>190</v>
      </c>
      <c r="D503" s="240" t="s">
        <v>123</v>
      </c>
      <c r="E503" s="235">
        <v>25.333333333333332</v>
      </c>
      <c r="F503" s="235">
        <v>25</v>
      </c>
      <c r="G503" s="235">
        <v>26</v>
      </c>
      <c r="H503" s="235"/>
      <c r="I503" s="235"/>
      <c r="J503" s="235"/>
      <c r="L503" s="54" t="str">
        <f t="shared" si="20"/>
        <v/>
      </c>
      <c r="M503" s="202"/>
      <c r="N503" s="201"/>
      <c r="O503" s="244"/>
      <c r="P503" s="235"/>
      <c r="Q503" s="235"/>
      <c r="R503" s="235"/>
      <c r="S503" s="235"/>
      <c r="T503" s="235"/>
      <c r="U503" s="235"/>
      <c r="W503" s="192"/>
    </row>
    <row r="504" spans="1:23" ht="15.75">
      <c r="A504" s="175" t="str">
        <f t="shared" si="21"/>
        <v>39TIENDONA</v>
      </c>
      <c r="B504" s="201">
        <v>39</v>
      </c>
      <c r="C504" s="201" t="s">
        <v>190</v>
      </c>
      <c r="D504" s="240" t="s">
        <v>77</v>
      </c>
      <c r="E504" s="235">
        <v>32.25</v>
      </c>
      <c r="F504" s="235">
        <v>32</v>
      </c>
      <c r="G504" s="235">
        <v>33</v>
      </c>
      <c r="H504" s="235"/>
      <c r="I504" s="235"/>
      <c r="J504" s="235"/>
      <c r="L504" s="54" t="str">
        <f t="shared" si="20"/>
        <v/>
      </c>
      <c r="M504" s="201"/>
      <c r="N504" s="201"/>
      <c r="O504" s="244"/>
      <c r="P504" s="235"/>
      <c r="Q504" s="235"/>
      <c r="R504" s="235"/>
      <c r="S504" s="235"/>
      <c r="T504" s="235"/>
      <c r="U504" s="235"/>
      <c r="W504" s="192"/>
    </row>
    <row r="505" spans="1:23" ht="15.75">
      <c r="A505" s="175" t="str">
        <f t="shared" si="21"/>
        <v>71TIENDONA</v>
      </c>
      <c r="B505" s="201">
        <v>71</v>
      </c>
      <c r="C505" s="201" t="s">
        <v>190</v>
      </c>
      <c r="D505" s="240" t="s">
        <v>133</v>
      </c>
      <c r="E505" s="235">
        <v>5</v>
      </c>
      <c r="F505" s="235">
        <v>5</v>
      </c>
      <c r="G505" s="235">
        <v>5</v>
      </c>
      <c r="H505" s="235"/>
      <c r="I505" s="235"/>
      <c r="J505" s="235"/>
      <c r="L505" s="54" t="str">
        <f t="shared" si="20"/>
        <v/>
      </c>
      <c r="M505" s="201"/>
      <c r="N505" s="201"/>
      <c r="O505" s="244"/>
      <c r="P505" s="235"/>
      <c r="Q505" s="235"/>
      <c r="R505" s="235"/>
      <c r="S505" s="235"/>
      <c r="T505" s="235"/>
      <c r="U505" s="235"/>
      <c r="W505" s="192"/>
    </row>
    <row r="506" spans="1:23" ht="15.75">
      <c r="A506" s="175" t="str">
        <f t="shared" si="21"/>
        <v>71SAN MIGUEL</v>
      </c>
      <c r="B506" s="201">
        <v>71</v>
      </c>
      <c r="C506" s="201" t="s">
        <v>174</v>
      </c>
      <c r="D506" s="240" t="s">
        <v>133</v>
      </c>
      <c r="E506" s="235">
        <v>5</v>
      </c>
      <c r="F506" s="235">
        <v>5</v>
      </c>
      <c r="G506" s="235">
        <v>5</v>
      </c>
      <c r="H506" s="235"/>
      <c r="I506" s="235"/>
      <c r="J506" s="235"/>
      <c r="L506" s="54" t="str">
        <f t="shared" si="20"/>
        <v/>
      </c>
      <c r="M506" s="201"/>
      <c r="N506" s="201"/>
      <c r="O506" s="244"/>
      <c r="P506" s="235"/>
      <c r="Q506" s="235"/>
      <c r="R506" s="235"/>
      <c r="S506" s="235"/>
      <c r="T506" s="235"/>
      <c r="U506" s="235"/>
      <c r="W506" s="192"/>
    </row>
    <row r="507" spans="1:23" ht="15.75">
      <c r="A507" s="175" t="str">
        <f t="shared" si="21"/>
        <v>71SAN VICENTE</v>
      </c>
      <c r="B507" s="201">
        <v>71</v>
      </c>
      <c r="C507" s="201" t="s">
        <v>173</v>
      </c>
      <c r="D507" s="240" t="s">
        <v>133</v>
      </c>
      <c r="E507" s="235">
        <v>3</v>
      </c>
      <c r="F507" s="235">
        <v>3</v>
      </c>
      <c r="G507" s="235">
        <v>3</v>
      </c>
      <c r="H507" s="235"/>
      <c r="I507" s="235"/>
      <c r="J507" s="235"/>
      <c r="L507" s="54" t="str">
        <f t="shared" si="20"/>
        <v/>
      </c>
      <c r="M507" s="201"/>
      <c r="N507" s="201"/>
      <c r="O507" s="244"/>
      <c r="P507" s="235"/>
      <c r="Q507" s="235"/>
      <c r="R507" s="235"/>
      <c r="S507" s="235"/>
      <c r="T507" s="235"/>
      <c r="U507" s="235"/>
      <c r="W507" s="192"/>
    </row>
    <row r="508" spans="1:23" ht="15.75">
      <c r="A508" s="175" t="str">
        <f t="shared" si="21"/>
        <v>76TIENDONA</v>
      </c>
      <c r="B508" s="202">
        <v>76</v>
      </c>
      <c r="C508" s="201" t="s">
        <v>190</v>
      </c>
      <c r="D508" s="240" t="s">
        <v>107</v>
      </c>
      <c r="E508" s="235">
        <v>27</v>
      </c>
      <c r="F508" s="235">
        <v>25</v>
      </c>
      <c r="G508" s="235">
        <v>28</v>
      </c>
      <c r="H508" s="235"/>
      <c r="I508" s="235"/>
      <c r="J508" s="235"/>
      <c r="L508" s="54" t="str">
        <f t="shared" si="20"/>
        <v/>
      </c>
      <c r="M508" s="202"/>
      <c r="N508" s="201"/>
      <c r="O508" s="244"/>
      <c r="P508" s="235"/>
      <c r="Q508" s="235"/>
      <c r="R508" s="235"/>
      <c r="S508" s="235"/>
      <c r="T508" s="235"/>
      <c r="U508" s="235"/>
      <c r="W508" s="192"/>
    </row>
    <row r="509" spans="1:23" ht="15.75">
      <c r="A509" s="175" t="str">
        <f t="shared" si="21"/>
        <v>67TIENDONA</v>
      </c>
      <c r="B509" s="201">
        <v>67</v>
      </c>
      <c r="C509" s="201" t="s">
        <v>190</v>
      </c>
      <c r="D509" s="240" t="s">
        <v>100</v>
      </c>
      <c r="E509" s="235">
        <v>76.666666666666671</v>
      </c>
      <c r="F509" s="235">
        <v>75</v>
      </c>
      <c r="G509" s="235">
        <v>80</v>
      </c>
      <c r="H509" s="235"/>
      <c r="I509" s="235"/>
      <c r="J509" s="235"/>
      <c r="L509" s="54" t="str">
        <f t="shared" si="20"/>
        <v/>
      </c>
      <c r="M509" s="201"/>
      <c r="N509" s="201"/>
      <c r="O509" s="244"/>
      <c r="P509" s="235"/>
      <c r="Q509" s="235"/>
      <c r="R509" s="235"/>
      <c r="S509" s="235"/>
      <c r="T509" s="235"/>
      <c r="U509" s="235"/>
      <c r="W509" s="192"/>
    </row>
    <row r="510" spans="1:23" ht="15.75">
      <c r="A510" s="175" t="str">
        <f t="shared" si="21"/>
        <v>77TIENDONA</v>
      </c>
      <c r="B510" s="201">
        <v>77</v>
      </c>
      <c r="C510" s="201" t="s">
        <v>190</v>
      </c>
      <c r="D510" s="240" t="s">
        <v>108</v>
      </c>
      <c r="E510" s="235">
        <v>23.333333333333332</v>
      </c>
      <c r="F510" s="235">
        <v>20</v>
      </c>
      <c r="G510" s="235">
        <v>25</v>
      </c>
      <c r="H510" s="235"/>
      <c r="I510" s="235"/>
      <c r="J510" s="235"/>
      <c r="L510" s="54" t="str">
        <f t="shared" si="20"/>
        <v/>
      </c>
      <c r="M510" s="201"/>
      <c r="N510" s="201"/>
      <c r="O510" s="244"/>
      <c r="P510" s="235"/>
      <c r="Q510" s="235"/>
      <c r="R510" s="235"/>
      <c r="S510" s="235"/>
      <c r="T510" s="235"/>
      <c r="U510" s="235"/>
      <c r="W510" s="192"/>
    </row>
    <row r="511" spans="1:23" ht="15.75">
      <c r="A511" s="175" t="str">
        <f t="shared" si="21"/>
        <v>77SAN MIGUEL</v>
      </c>
      <c r="B511" s="201">
        <v>77</v>
      </c>
      <c r="C511" s="201" t="s">
        <v>174</v>
      </c>
      <c r="D511" s="240" t="s">
        <v>108</v>
      </c>
      <c r="E511" s="235">
        <v>28</v>
      </c>
      <c r="F511" s="235">
        <v>28</v>
      </c>
      <c r="G511" s="235">
        <v>28</v>
      </c>
      <c r="H511" s="235"/>
      <c r="I511" s="235"/>
      <c r="J511" s="235"/>
      <c r="L511" s="54" t="str">
        <f t="shared" si="20"/>
        <v/>
      </c>
      <c r="M511" s="201"/>
      <c r="N511" s="201"/>
      <c r="O511" s="244"/>
      <c r="P511" s="235"/>
      <c r="Q511" s="235"/>
      <c r="R511" s="235"/>
      <c r="S511" s="235"/>
      <c r="T511" s="235"/>
      <c r="U511" s="235"/>
      <c r="W511" s="192"/>
    </row>
    <row r="512" spans="1:23" ht="15.75">
      <c r="A512" s="175" t="str">
        <f t="shared" si="21"/>
        <v>16SANTA ANA</v>
      </c>
      <c r="B512" s="201">
        <v>16</v>
      </c>
      <c r="C512" s="201" t="s">
        <v>172</v>
      </c>
      <c r="D512" s="240" t="s">
        <v>58</v>
      </c>
      <c r="E512" s="235">
        <v>12</v>
      </c>
      <c r="F512" s="235">
        <v>12</v>
      </c>
      <c r="G512" s="235">
        <v>12</v>
      </c>
      <c r="H512" s="235"/>
      <c r="I512" s="235"/>
      <c r="J512" s="235"/>
      <c r="L512" s="54" t="str">
        <f t="shared" si="20"/>
        <v/>
      </c>
      <c r="M512" s="201"/>
      <c r="N512" s="201"/>
      <c r="O512" s="244"/>
      <c r="P512" s="235"/>
      <c r="Q512" s="235"/>
      <c r="R512" s="235"/>
      <c r="S512" s="235"/>
      <c r="T512" s="235"/>
      <c r="U512" s="235"/>
      <c r="W512" s="192"/>
    </row>
    <row r="513" spans="1:23" ht="15.75">
      <c r="A513" s="175" t="str">
        <f t="shared" si="21"/>
        <v>140SAN MIGUEL</v>
      </c>
      <c r="B513" s="201">
        <v>140</v>
      </c>
      <c r="C513" s="201" t="s">
        <v>174</v>
      </c>
      <c r="D513" s="234" t="s">
        <v>224</v>
      </c>
      <c r="E513" s="235">
        <v>7.75</v>
      </c>
      <c r="F513" s="235">
        <v>7.5</v>
      </c>
      <c r="G513" s="235">
        <v>8</v>
      </c>
      <c r="H513" s="235"/>
      <c r="I513" s="235"/>
      <c r="J513" s="235"/>
      <c r="L513" s="54" t="str">
        <f t="shared" si="20"/>
        <v/>
      </c>
      <c r="M513" s="201"/>
      <c r="N513" s="201"/>
      <c r="O513" s="244"/>
      <c r="P513" s="235"/>
      <c r="Q513" s="235"/>
      <c r="R513" s="235"/>
      <c r="S513" s="235"/>
      <c r="T513" s="235"/>
      <c r="U513" s="235"/>
      <c r="W513" s="192"/>
    </row>
    <row r="514" spans="1:23" ht="15.75">
      <c r="A514" s="175" t="str">
        <f t="shared" si="21"/>
        <v>140SANTA ANA</v>
      </c>
      <c r="B514" s="202">
        <v>140</v>
      </c>
      <c r="C514" s="201" t="s">
        <v>172</v>
      </c>
      <c r="D514" s="234" t="s">
        <v>224</v>
      </c>
      <c r="E514" s="235">
        <v>9</v>
      </c>
      <c r="F514" s="235">
        <v>9</v>
      </c>
      <c r="G514" s="235">
        <v>9</v>
      </c>
      <c r="H514" s="235"/>
      <c r="I514" s="235"/>
      <c r="J514" s="235"/>
      <c r="L514" s="54" t="str">
        <f t="shared" si="20"/>
        <v/>
      </c>
      <c r="M514" s="202"/>
      <c r="N514" s="201"/>
      <c r="O514" s="244"/>
      <c r="P514" s="235"/>
      <c r="Q514" s="235"/>
      <c r="R514" s="235"/>
      <c r="S514" s="235"/>
      <c r="T514" s="235"/>
      <c r="U514" s="235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44"/>
      <c r="P515" s="235"/>
      <c r="Q515" s="235"/>
      <c r="R515" s="235"/>
      <c r="S515" s="235"/>
      <c r="T515" s="235"/>
      <c r="U515" s="235"/>
      <c r="W515" s="192"/>
    </row>
    <row r="516" spans="1:23" ht="15.75">
      <c r="A516" s="175" t="str">
        <f t="shared" si="21"/>
        <v/>
      </c>
      <c r="B516" s="202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2"/>
      <c r="N516" s="201"/>
      <c r="O516" s="244"/>
      <c r="P516" s="235"/>
      <c r="Q516" s="235"/>
      <c r="R516" s="235"/>
      <c r="S516" s="235"/>
      <c r="T516" s="235"/>
      <c r="U516" s="235"/>
      <c r="W516" s="192"/>
    </row>
    <row r="517" spans="1:23" ht="15.75">
      <c r="A517" s="175" t="str">
        <f t="shared" si="21"/>
        <v/>
      </c>
      <c r="B517" s="203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3"/>
      <c r="N517" s="201"/>
      <c r="O517" s="244"/>
      <c r="P517" s="235"/>
      <c r="Q517" s="235"/>
      <c r="R517" s="235"/>
      <c r="S517" s="235"/>
      <c r="T517" s="235"/>
      <c r="U517" s="235"/>
      <c r="W517" s="192"/>
    </row>
    <row r="518" spans="1:23" ht="15.75">
      <c r="A518" s="175" t="str">
        <f t="shared" si="21"/>
        <v/>
      </c>
      <c r="B518" s="202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2"/>
      <c r="N518" s="201"/>
      <c r="O518" s="242"/>
      <c r="P518" s="235"/>
      <c r="Q518" s="235"/>
      <c r="R518" s="235"/>
      <c r="S518" s="235"/>
      <c r="T518" s="235"/>
      <c r="U518" s="235"/>
      <c r="W518" s="192"/>
    </row>
    <row r="519" spans="1:23" ht="15.75">
      <c r="A519" s="175" t="str">
        <f t="shared" si="21"/>
        <v/>
      </c>
      <c r="B519" s="203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3"/>
      <c r="N519" s="201"/>
      <c r="O519" s="242"/>
      <c r="P519" s="235"/>
      <c r="Q519" s="235"/>
      <c r="R519" s="235"/>
      <c r="S519" s="235"/>
      <c r="T519" s="235"/>
      <c r="U519" s="235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42"/>
      <c r="P520" s="235"/>
      <c r="Q520" s="235"/>
      <c r="R520" s="235"/>
      <c r="S520" s="235"/>
      <c r="T520" s="235"/>
      <c r="U520" s="235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9"/>
      <c r="P521" s="235"/>
      <c r="Q521" s="235"/>
      <c r="R521" s="235"/>
      <c r="S521" s="235"/>
      <c r="T521" s="235"/>
      <c r="U521" s="235"/>
      <c r="W521" s="192"/>
    </row>
    <row r="522" spans="1:23" ht="15.75">
      <c r="A522" s="175" t="str">
        <f t="shared" si="21"/>
        <v/>
      </c>
      <c r="B522" s="202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2"/>
      <c r="N522" s="201"/>
      <c r="O522" s="239"/>
      <c r="P522" s="235"/>
      <c r="Q522" s="235"/>
      <c r="R522" s="235"/>
      <c r="S522" s="235"/>
      <c r="T522" s="235"/>
      <c r="U522" s="235"/>
      <c r="W522" s="192"/>
    </row>
    <row r="523" spans="1:23" ht="15.75">
      <c r="A523" s="175" t="str">
        <f t="shared" si="21"/>
        <v/>
      </c>
      <c r="B523" s="202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2"/>
      <c r="N523" s="201"/>
      <c r="O523" s="239"/>
      <c r="P523" s="235"/>
      <c r="Q523" s="235"/>
      <c r="R523" s="235"/>
      <c r="S523" s="235"/>
      <c r="T523" s="235"/>
      <c r="U523" s="235"/>
      <c r="W523" s="192"/>
    </row>
    <row r="524" spans="1:23" ht="15.75">
      <c r="A524" s="175" t="str">
        <f t="shared" si="21"/>
        <v/>
      </c>
      <c r="B524" s="202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2"/>
      <c r="N524" s="201"/>
      <c r="O524" s="239"/>
      <c r="P524" s="235"/>
      <c r="Q524" s="235"/>
      <c r="R524" s="235"/>
      <c r="S524" s="235"/>
      <c r="T524" s="235"/>
      <c r="U524" s="235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9"/>
      <c r="P525" s="235"/>
      <c r="Q525" s="235"/>
      <c r="R525" s="235"/>
      <c r="S525" s="235"/>
      <c r="T525" s="235"/>
      <c r="U525" s="235"/>
      <c r="W525" s="192"/>
    </row>
    <row r="526" spans="1:23" ht="15.75">
      <c r="A526" s="175" t="str">
        <f t="shared" si="21"/>
        <v/>
      </c>
      <c r="B526" s="202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2"/>
      <c r="N526" s="201"/>
      <c r="O526" s="239"/>
      <c r="P526" s="235"/>
      <c r="Q526" s="235"/>
      <c r="R526" s="235"/>
      <c r="S526" s="235"/>
      <c r="T526" s="235"/>
      <c r="U526" s="235"/>
      <c r="W526" s="192"/>
    </row>
    <row r="527" spans="1:23" ht="15.75">
      <c r="A527" s="175" t="str">
        <f t="shared" si="21"/>
        <v/>
      </c>
      <c r="B527" s="202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2"/>
      <c r="N527" s="201"/>
      <c r="O527" s="239"/>
      <c r="P527" s="235"/>
      <c r="Q527" s="235"/>
      <c r="R527" s="235"/>
      <c r="S527" s="235"/>
      <c r="T527" s="235"/>
      <c r="U527" s="235"/>
      <c r="W527" s="192"/>
    </row>
    <row r="528" spans="1:23" ht="15.75">
      <c r="A528" s="175" t="str">
        <f t="shared" si="21"/>
        <v/>
      </c>
      <c r="B528" s="203"/>
      <c r="C528" s="201"/>
      <c r="D528" s="230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9"/>
      <c r="P528" s="235"/>
      <c r="Q528" s="235"/>
      <c r="R528" s="235"/>
      <c r="S528" s="235"/>
      <c r="T528" s="235"/>
      <c r="U528" s="235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9"/>
      <c r="P529" s="235"/>
      <c r="Q529" s="235"/>
      <c r="R529" s="235"/>
      <c r="S529" s="235"/>
      <c r="T529" s="235"/>
      <c r="U529" s="235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9"/>
      <c r="P530" s="235"/>
      <c r="Q530" s="235"/>
      <c r="R530" s="235"/>
      <c r="S530" s="235"/>
      <c r="T530" s="235"/>
      <c r="U530" s="235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9"/>
      <c r="P531" s="235"/>
      <c r="Q531" s="235"/>
      <c r="R531" s="235"/>
      <c r="S531" s="235"/>
      <c r="T531" s="235"/>
      <c r="U531" s="235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9"/>
      <c r="P532" s="235"/>
      <c r="Q532" s="235"/>
      <c r="R532" s="235"/>
      <c r="S532" s="235"/>
      <c r="T532" s="235"/>
      <c r="U532" s="235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8"/>
      <c r="P533" s="235"/>
      <c r="Q533" s="235"/>
      <c r="R533" s="235"/>
      <c r="S533" s="235"/>
      <c r="T533" s="235"/>
      <c r="U533" s="235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8"/>
      <c r="P534" s="235"/>
      <c r="Q534" s="235"/>
      <c r="R534" s="235"/>
      <c r="S534" s="235"/>
      <c r="T534" s="235"/>
      <c r="U534" s="235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8"/>
      <c r="P535" s="235"/>
      <c r="Q535" s="235"/>
      <c r="R535" s="235"/>
      <c r="S535" s="235"/>
      <c r="T535" s="235"/>
      <c r="U535" s="235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8"/>
      <c r="P536" s="235"/>
      <c r="Q536" s="235"/>
      <c r="R536" s="235"/>
      <c r="S536" s="235"/>
      <c r="T536" s="235"/>
      <c r="U536" s="235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8"/>
      <c r="P537" s="235"/>
      <c r="Q537" s="235"/>
      <c r="R537" s="235"/>
      <c r="S537" s="235"/>
      <c r="T537" s="235"/>
      <c r="U537" s="235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8"/>
      <c r="P538" s="235"/>
      <c r="Q538" s="235"/>
      <c r="R538" s="235"/>
      <c r="S538" s="235"/>
      <c r="T538" s="235"/>
      <c r="U538" s="235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8"/>
      <c r="P539" s="235"/>
      <c r="Q539" s="235"/>
      <c r="R539" s="235"/>
      <c r="S539" s="235"/>
      <c r="T539" s="235"/>
      <c r="U539" s="235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6"/>
      <c r="P540" s="235"/>
      <c r="Q540" s="235"/>
      <c r="R540" s="235"/>
      <c r="S540" s="235"/>
      <c r="T540" s="235"/>
      <c r="U540" s="235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6"/>
      <c r="P541" s="235"/>
      <c r="Q541" s="235"/>
      <c r="R541" s="235"/>
      <c r="S541" s="235"/>
      <c r="T541" s="235"/>
      <c r="U541" s="235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6"/>
      <c r="P542" s="235"/>
      <c r="Q542" s="235"/>
      <c r="R542" s="235"/>
      <c r="S542" s="235"/>
      <c r="T542" s="235"/>
      <c r="U542" s="235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6"/>
      <c r="P543" s="235"/>
      <c r="Q543" s="235"/>
      <c r="R543" s="235"/>
      <c r="S543" s="235"/>
      <c r="T543" s="235"/>
      <c r="U543" s="235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6"/>
      <c r="P544" s="235"/>
      <c r="Q544" s="235"/>
      <c r="R544" s="235"/>
      <c r="S544" s="235"/>
      <c r="T544" s="235"/>
      <c r="U544" s="235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6"/>
      <c r="P545" s="235"/>
      <c r="Q545" s="235"/>
      <c r="R545" s="235"/>
      <c r="S545" s="235"/>
      <c r="T545" s="235"/>
      <c r="U545" s="235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3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3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3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3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3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3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33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3"/>
      <c r="N553" s="201"/>
      <c r="O553" s="233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33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33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2"/>
      <c r="N556" s="201"/>
      <c r="O556" s="233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33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86" zoomScale="80" zoomScaleNormal="80" workbookViewId="0">
      <selection activeCell="B7" sqref="B7:J514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>
      <c r="D1" s="20">
        <v>45188</v>
      </c>
    </row>
    <row r="2" spans="1:482">
      <c r="A2"/>
      <c r="B2"/>
      <c r="D2" s="237"/>
    </row>
    <row r="3" spans="1:482">
      <c r="A3" s="207" t="s">
        <v>292</v>
      </c>
      <c r="B3" s="246" t="s">
        <v>293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46" t="s">
        <v>274</v>
      </c>
      <c r="E5" s="246" t="s">
        <v>275</v>
      </c>
      <c r="F5" s="246" t="s">
        <v>276</v>
      </c>
      <c r="G5" s="246" t="s">
        <v>286</v>
      </c>
      <c r="H5" s="246" t="s">
        <v>287</v>
      </c>
      <c r="I5" s="246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46">
        <v>1</v>
      </c>
      <c r="B6" s="246" t="s">
        <v>262</v>
      </c>
      <c r="C6" s="246" t="s">
        <v>124</v>
      </c>
      <c r="D6" s="235">
        <v>45.625</v>
      </c>
      <c r="E6" s="235">
        <v>43</v>
      </c>
      <c r="F6" s="235">
        <v>46</v>
      </c>
      <c r="G6" s="235">
        <v>0.5</v>
      </c>
      <c r="H6" s="235">
        <v>0.5</v>
      </c>
      <c r="I6" s="235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46">
        <v>1</v>
      </c>
      <c r="B7" s="246" t="s">
        <v>229</v>
      </c>
      <c r="C7" s="246" t="s">
        <v>124</v>
      </c>
      <c r="D7" s="235">
        <v>46</v>
      </c>
      <c r="E7" s="235">
        <v>46</v>
      </c>
      <c r="F7" s="235">
        <v>46</v>
      </c>
      <c r="G7" s="235"/>
      <c r="H7" s="235"/>
      <c r="I7" s="235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46">
        <v>1</v>
      </c>
      <c r="B8" s="246" t="s">
        <v>183</v>
      </c>
      <c r="C8" s="246" t="s">
        <v>124</v>
      </c>
      <c r="D8" s="235">
        <v>47</v>
      </c>
      <c r="E8" s="235">
        <v>47</v>
      </c>
      <c r="F8" s="235">
        <v>47</v>
      </c>
      <c r="G8" s="235">
        <v>0.55000000000000004</v>
      </c>
      <c r="H8" s="235">
        <v>0.55000000000000004</v>
      </c>
      <c r="I8" s="235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46">
        <v>1</v>
      </c>
      <c r="B9" s="246" t="s">
        <v>174</v>
      </c>
      <c r="C9" s="246" t="s">
        <v>124</v>
      </c>
      <c r="D9" s="235">
        <v>46.222222222222221</v>
      </c>
      <c r="E9" s="235">
        <v>44</v>
      </c>
      <c r="F9" s="235">
        <v>48</v>
      </c>
      <c r="G9" s="235">
        <v>0.53499999999999992</v>
      </c>
      <c r="H9" s="235">
        <v>0.5</v>
      </c>
      <c r="I9" s="235">
        <v>0.55000000000000004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46">
        <v>1</v>
      </c>
      <c r="B10" s="246" t="s">
        <v>172</v>
      </c>
      <c r="C10" s="246" t="s">
        <v>124</v>
      </c>
      <c r="D10" s="235">
        <v>47.5</v>
      </c>
      <c r="E10" s="235">
        <v>47</v>
      </c>
      <c r="F10" s="235">
        <v>48</v>
      </c>
      <c r="G10" s="235">
        <v>0.6</v>
      </c>
      <c r="H10" s="235">
        <v>0.6</v>
      </c>
      <c r="I10" s="235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46">
        <v>1</v>
      </c>
      <c r="B11" s="246" t="s">
        <v>173</v>
      </c>
      <c r="C11" s="246" t="s">
        <v>124</v>
      </c>
      <c r="D11" s="235">
        <v>48.166666666666664</v>
      </c>
      <c r="E11" s="235">
        <v>48</v>
      </c>
      <c r="F11" s="235">
        <v>48.5</v>
      </c>
      <c r="G11" s="235">
        <v>0.58333333333333337</v>
      </c>
      <c r="H11" s="235">
        <v>0.55000000000000004</v>
      </c>
      <c r="I11" s="235">
        <v>0.6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46">
        <v>2</v>
      </c>
      <c r="B12" s="246" t="s">
        <v>172</v>
      </c>
      <c r="C12" s="246" t="s">
        <v>125</v>
      </c>
      <c r="D12" s="235">
        <v>46</v>
      </c>
      <c r="E12" s="235">
        <v>46</v>
      </c>
      <c r="F12" s="235">
        <v>46</v>
      </c>
      <c r="G12" s="235">
        <v>0.55000000000000004</v>
      </c>
      <c r="H12" s="235">
        <v>0.55000000000000004</v>
      </c>
      <c r="I12" s="235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46">
        <v>2</v>
      </c>
      <c r="B13" s="246" t="s">
        <v>173</v>
      </c>
      <c r="C13" s="246" t="s">
        <v>125</v>
      </c>
      <c r="D13" s="235">
        <v>45</v>
      </c>
      <c r="E13" s="235">
        <v>45</v>
      </c>
      <c r="F13" s="235">
        <v>45</v>
      </c>
      <c r="G13" s="235">
        <v>0.5</v>
      </c>
      <c r="H13" s="235">
        <v>0.5</v>
      </c>
      <c r="I13" s="235">
        <v>0.5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46">
        <v>3</v>
      </c>
      <c r="B14" s="246" t="s">
        <v>262</v>
      </c>
      <c r="C14" s="246" t="s">
        <v>126</v>
      </c>
      <c r="D14" s="235">
        <v>96.2</v>
      </c>
      <c r="E14" s="235">
        <v>95</v>
      </c>
      <c r="F14" s="235">
        <v>100</v>
      </c>
      <c r="G14" s="235">
        <v>1.2</v>
      </c>
      <c r="H14" s="235">
        <v>1.2</v>
      </c>
      <c r="I14" s="235">
        <v>1.2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46">
        <v>3</v>
      </c>
      <c r="B15" s="246" t="s">
        <v>229</v>
      </c>
      <c r="C15" s="246" t="s">
        <v>126</v>
      </c>
      <c r="D15" s="235">
        <v>102</v>
      </c>
      <c r="E15" s="235">
        <v>102</v>
      </c>
      <c r="F15" s="235">
        <v>102</v>
      </c>
      <c r="G15" s="235"/>
      <c r="H15" s="235"/>
      <c r="I15" s="23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46">
        <v>3</v>
      </c>
      <c r="B16" s="246" t="s">
        <v>183</v>
      </c>
      <c r="C16" s="246" t="s">
        <v>126</v>
      </c>
      <c r="D16" s="235">
        <v>100</v>
      </c>
      <c r="E16" s="235">
        <v>100</v>
      </c>
      <c r="F16" s="235">
        <v>100</v>
      </c>
      <c r="G16" s="235">
        <v>1.25</v>
      </c>
      <c r="H16" s="235">
        <v>1.25</v>
      </c>
      <c r="I16" s="235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46">
        <v>3</v>
      </c>
      <c r="B17" s="246" t="s">
        <v>174</v>
      </c>
      <c r="C17" s="246" t="s">
        <v>126</v>
      </c>
      <c r="D17" s="235">
        <v>96.9</v>
      </c>
      <c r="E17" s="235">
        <v>92</v>
      </c>
      <c r="F17" s="235">
        <v>102</v>
      </c>
      <c r="G17" s="235">
        <v>1.0749999999999997</v>
      </c>
      <c r="H17" s="235">
        <v>1</v>
      </c>
      <c r="I17" s="235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46">
        <v>3</v>
      </c>
      <c r="B18" s="246" t="s">
        <v>172</v>
      </c>
      <c r="C18" s="246" t="s">
        <v>126</v>
      </c>
      <c r="D18" s="235">
        <v>96.5</v>
      </c>
      <c r="E18" s="235">
        <v>95</v>
      </c>
      <c r="F18" s="235">
        <v>98</v>
      </c>
      <c r="G18" s="235">
        <v>1.2250000000000001</v>
      </c>
      <c r="H18" s="235">
        <v>1.2</v>
      </c>
      <c r="I18" s="235">
        <v>1.25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46">
        <v>3</v>
      </c>
      <c r="B19" s="246" t="s">
        <v>173</v>
      </c>
      <c r="C19" s="246" t="s">
        <v>126</v>
      </c>
      <c r="D19" s="235">
        <v>99</v>
      </c>
      <c r="E19" s="235">
        <v>98</v>
      </c>
      <c r="F19" s="235">
        <v>100</v>
      </c>
      <c r="G19" s="235">
        <v>1.2250000000000001</v>
      </c>
      <c r="H19" s="235">
        <v>1.2</v>
      </c>
      <c r="I19" s="235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46">
        <v>4</v>
      </c>
      <c r="B20" s="246" t="s">
        <v>262</v>
      </c>
      <c r="C20" s="246" t="s">
        <v>127</v>
      </c>
      <c r="D20" s="235">
        <v>109.33333333333333</v>
      </c>
      <c r="E20" s="235">
        <v>108</v>
      </c>
      <c r="F20" s="235">
        <v>110</v>
      </c>
      <c r="G20" s="235">
        <v>1.2</v>
      </c>
      <c r="H20" s="235">
        <v>1.2</v>
      </c>
      <c r="I20" s="235">
        <v>1.2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46">
        <v>4</v>
      </c>
      <c r="B21" s="246" t="s">
        <v>229</v>
      </c>
      <c r="C21" s="246" t="s">
        <v>127</v>
      </c>
      <c r="D21" s="235">
        <v>108</v>
      </c>
      <c r="E21" s="235">
        <v>108</v>
      </c>
      <c r="F21" s="235">
        <v>108</v>
      </c>
      <c r="G21" s="235"/>
      <c r="H21" s="235"/>
      <c r="I21" s="235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46">
        <v>4</v>
      </c>
      <c r="B22" s="246" t="s">
        <v>183</v>
      </c>
      <c r="C22" s="246" t="s">
        <v>127</v>
      </c>
      <c r="D22" s="235">
        <v>110</v>
      </c>
      <c r="E22" s="235">
        <v>110</v>
      </c>
      <c r="F22" s="235">
        <v>110</v>
      </c>
      <c r="G22" s="235">
        <v>1.25</v>
      </c>
      <c r="H22" s="235">
        <v>1.25</v>
      </c>
      <c r="I22" s="235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46">
        <v>4</v>
      </c>
      <c r="B23" s="246" t="s">
        <v>174</v>
      </c>
      <c r="C23" s="246" t="s">
        <v>127</v>
      </c>
      <c r="D23" s="235">
        <v>96.5</v>
      </c>
      <c r="E23" s="235">
        <v>95</v>
      </c>
      <c r="F23" s="235">
        <v>98</v>
      </c>
      <c r="G23" s="235">
        <v>1.125</v>
      </c>
      <c r="H23" s="235">
        <v>1.1000000000000001</v>
      </c>
      <c r="I23" s="235">
        <v>1.1499999999999999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46">
        <v>4</v>
      </c>
      <c r="B24" s="246" t="s">
        <v>172</v>
      </c>
      <c r="C24" s="246" t="s">
        <v>127</v>
      </c>
      <c r="D24" s="235">
        <v>102.5</v>
      </c>
      <c r="E24" s="235">
        <v>95</v>
      </c>
      <c r="F24" s="235">
        <v>105</v>
      </c>
      <c r="G24" s="235">
        <v>1.2375</v>
      </c>
      <c r="H24" s="235">
        <v>1.2</v>
      </c>
      <c r="I24" s="235">
        <v>1.25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46">
        <v>4</v>
      </c>
      <c r="B25" s="246" t="s">
        <v>173</v>
      </c>
      <c r="C25" s="246" t="s">
        <v>127</v>
      </c>
      <c r="D25" s="235">
        <v>114.66666666666667</v>
      </c>
      <c r="E25" s="235">
        <v>110</v>
      </c>
      <c r="F25" s="235">
        <v>120</v>
      </c>
      <c r="G25" s="235">
        <v>1.3571428571428572</v>
      </c>
      <c r="H25" s="235">
        <v>1.3</v>
      </c>
      <c r="I25" s="235">
        <v>1.4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46">
        <v>5</v>
      </c>
      <c r="B26" s="246" t="s">
        <v>262</v>
      </c>
      <c r="C26" s="246" t="s">
        <v>131</v>
      </c>
      <c r="D26" s="235">
        <v>94.2</v>
      </c>
      <c r="E26" s="235">
        <v>93</v>
      </c>
      <c r="F26" s="235">
        <v>98</v>
      </c>
      <c r="G26" s="235">
        <v>1.1499999999999999</v>
      </c>
      <c r="H26" s="235">
        <v>1.1499999999999999</v>
      </c>
      <c r="I26" s="235">
        <v>1.1499999999999999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46">
        <v>5</v>
      </c>
      <c r="B27" s="246" t="s">
        <v>229</v>
      </c>
      <c r="C27" s="246" t="s">
        <v>131</v>
      </c>
      <c r="D27" s="235">
        <v>98</v>
      </c>
      <c r="E27" s="235">
        <v>98</v>
      </c>
      <c r="F27" s="235">
        <v>98</v>
      </c>
      <c r="G27" s="235"/>
      <c r="H27" s="235"/>
      <c r="I27" s="235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46">
        <v>5</v>
      </c>
      <c r="B28" s="246" t="s">
        <v>183</v>
      </c>
      <c r="C28" s="246" t="s">
        <v>131</v>
      </c>
      <c r="D28" s="235">
        <v>98</v>
      </c>
      <c r="E28" s="235">
        <v>98</v>
      </c>
      <c r="F28" s="235">
        <v>98</v>
      </c>
      <c r="G28" s="235">
        <v>1.2</v>
      </c>
      <c r="H28" s="235">
        <v>1.2</v>
      </c>
      <c r="I28" s="235">
        <v>1.2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46">
        <v>5</v>
      </c>
      <c r="B29" s="246" t="s">
        <v>174</v>
      </c>
      <c r="C29" s="246" t="s">
        <v>131</v>
      </c>
      <c r="D29" s="235">
        <v>97.8</v>
      </c>
      <c r="E29" s="235">
        <v>95</v>
      </c>
      <c r="F29" s="235">
        <v>104</v>
      </c>
      <c r="G29" s="235">
        <v>1.0849999999999997</v>
      </c>
      <c r="H29" s="235">
        <v>1</v>
      </c>
      <c r="I29" s="235">
        <v>1.25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46">
        <v>5</v>
      </c>
      <c r="B30" s="246" t="s">
        <v>172</v>
      </c>
      <c r="C30" s="246" t="s">
        <v>131</v>
      </c>
      <c r="D30" s="235">
        <v>101.5</v>
      </c>
      <c r="E30" s="235">
        <v>98</v>
      </c>
      <c r="F30" s="235">
        <v>105</v>
      </c>
      <c r="G30" s="235">
        <v>1.2250000000000001</v>
      </c>
      <c r="H30" s="235">
        <v>1.2</v>
      </c>
      <c r="I30" s="235">
        <v>1.25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46">
        <v>6</v>
      </c>
      <c r="B31" s="246" t="s">
        <v>262</v>
      </c>
      <c r="C31" s="246" t="s">
        <v>128</v>
      </c>
      <c r="D31" s="235">
        <v>105.66666666666667</v>
      </c>
      <c r="E31" s="235">
        <v>105</v>
      </c>
      <c r="F31" s="235">
        <v>106</v>
      </c>
      <c r="G31" s="235">
        <v>1.1666666666666667</v>
      </c>
      <c r="H31" s="235">
        <v>1.1499999999999999</v>
      </c>
      <c r="I31" s="235">
        <v>1.2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46">
        <v>6</v>
      </c>
      <c r="B32" s="246" t="s">
        <v>229</v>
      </c>
      <c r="C32" s="246" t="s">
        <v>128</v>
      </c>
      <c r="D32" s="235">
        <v>105</v>
      </c>
      <c r="E32" s="235">
        <v>105</v>
      </c>
      <c r="F32" s="235">
        <v>105</v>
      </c>
      <c r="G32" s="235"/>
      <c r="H32" s="235"/>
      <c r="I32" s="235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46">
        <v>6</v>
      </c>
      <c r="B33" s="246" t="s">
        <v>183</v>
      </c>
      <c r="C33" s="246" t="s">
        <v>128</v>
      </c>
      <c r="D33" s="235">
        <v>108</v>
      </c>
      <c r="E33" s="235">
        <v>108</v>
      </c>
      <c r="F33" s="235">
        <v>108</v>
      </c>
      <c r="G33" s="235">
        <v>1.2</v>
      </c>
      <c r="H33" s="235">
        <v>1.2</v>
      </c>
      <c r="I33" s="235">
        <v>1.2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46">
        <v>6</v>
      </c>
      <c r="B34" s="246" t="s">
        <v>172</v>
      </c>
      <c r="C34" s="246" t="s">
        <v>128</v>
      </c>
      <c r="D34" s="235">
        <v>98.75</v>
      </c>
      <c r="E34" s="235">
        <v>95</v>
      </c>
      <c r="F34" s="235">
        <v>105</v>
      </c>
      <c r="G34" s="235">
        <v>1.2</v>
      </c>
      <c r="H34" s="235">
        <v>1.2</v>
      </c>
      <c r="I34" s="235">
        <v>1.2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46">
        <v>6</v>
      </c>
      <c r="B35" s="246" t="s">
        <v>173</v>
      </c>
      <c r="C35" s="246" t="s">
        <v>128</v>
      </c>
      <c r="D35" s="235">
        <v>106</v>
      </c>
      <c r="E35" s="235">
        <v>100</v>
      </c>
      <c r="F35" s="235">
        <v>115</v>
      </c>
      <c r="G35" s="235">
        <v>1.2799999999999998</v>
      </c>
      <c r="H35" s="235">
        <v>1.25</v>
      </c>
      <c r="I35" s="235">
        <v>1.3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46">
        <v>7</v>
      </c>
      <c r="B36" s="246" t="s">
        <v>174</v>
      </c>
      <c r="C36" s="246" t="s">
        <v>168</v>
      </c>
      <c r="D36" s="235">
        <v>110</v>
      </c>
      <c r="E36" s="235">
        <v>110</v>
      </c>
      <c r="F36" s="235">
        <v>110</v>
      </c>
      <c r="G36" s="235">
        <v>1.5</v>
      </c>
      <c r="H36" s="235">
        <v>1.25</v>
      </c>
      <c r="I36" s="235">
        <v>1.75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46">
        <v>7</v>
      </c>
      <c r="B37" s="246" t="s">
        <v>172</v>
      </c>
      <c r="C37" s="246" t="s">
        <v>168</v>
      </c>
      <c r="D37" s="235"/>
      <c r="E37" s="235"/>
      <c r="F37" s="235"/>
      <c r="G37" s="235">
        <v>1.6</v>
      </c>
      <c r="H37" s="235">
        <v>1.6</v>
      </c>
      <c r="I37" s="235">
        <v>1.6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46">
        <v>7</v>
      </c>
      <c r="B38" s="246" t="s">
        <v>173</v>
      </c>
      <c r="C38" s="246" t="s">
        <v>168</v>
      </c>
      <c r="D38" s="235">
        <v>113.33333333333333</v>
      </c>
      <c r="E38" s="235">
        <v>100</v>
      </c>
      <c r="F38" s="235">
        <v>130</v>
      </c>
      <c r="G38" s="235">
        <v>1.6166666666666665</v>
      </c>
      <c r="H38" s="235">
        <v>1.5</v>
      </c>
      <c r="I38" s="235">
        <v>1.75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46">
        <v>9</v>
      </c>
      <c r="B39" s="246" t="s">
        <v>262</v>
      </c>
      <c r="C39" s="246" t="s">
        <v>129</v>
      </c>
      <c r="D39" s="235">
        <v>26.166666666666668</v>
      </c>
      <c r="E39" s="235">
        <v>23</v>
      </c>
      <c r="F39" s="235">
        <v>30</v>
      </c>
      <c r="G39" s="235">
        <v>0.35000000000000003</v>
      </c>
      <c r="H39" s="235">
        <v>0.35</v>
      </c>
      <c r="I39" s="235">
        <v>0.35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46">
        <v>9</v>
      </c>
      <c r="B40" s="246" t="s">
        <v>229</v>
      </c>
      <c r="C40" s="246" t="s">
        <v>129</v>
      </c>
      <c r="D40" s="235">
        <v>27.5</v>
      </c>
      <c r="E40" s="235">
        <v>25</v>
      </c>
      <c r="F40" s="235">
        <v>30</v>
      </c>
      <c r="G40" s="235"/>
      <c r="H40" s="235"/>
      <c r="I40" s="235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46">
        <v>9</v>
      </c>
      <c r="B41" s="246" t="s">
        <v>183</v>
      </c>
      <c r="C41" s="246" t="s">
        <v>129</v>
      </c>
      <c r="D41" s="235">
        <v>27</v>
      </c>
      <c r="E41" s="235">
        <v>25</v>
      </c>
      <c r="F41" s="235">
        <v>30</v>
      </c>
      <c r="G41" s="235">
        <v>0.35</v>
      </c>
      <c r="H41" s="235">
        <v>0.35</v>
      </c>
      <c r="I41" s="235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46">
        <v>9</v>
      </c>
      <c r="B42" s="246" t="s">
        <v>174</v>
      </c>
      <c r="C42" s="246" t="s">
        <v>129</v>
      </c>
      <c r="D42" s="235">
        <v>26.363636363636363</v>
      </c>
      <c r="E42" s="235">
        <v>25</v>
      </c>
      <c r="F42" s="235">
        <v>28</v>
      </c>
      <c r="G42" s="235">
        <v>0.29999999999999993</v>
      </c>
      <c r="H42" s="235">
        <v>0.3</v>
      </c>
      <c r="I42" s="235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46">
        <v>9</v>
      </c>
      <c r="B43" s="246" t="s">
        <v>172</v>
      </c>
      <c r="C43" s="246" t="s">
        <v>129</v>
      </c>
      <c r="D43" s="235">
        <v>25</v>
      </c>
      <c r="E43" s="235">
        <v>24</v>
      </c>
      <c r="F43" s="235">
        <v>26</v>
      </c>
      <c r="G43" s="235">
        <v>0.33749999999999997</v>
      </c>
      <c r="H43" s="235">
        <v>0.3</v>
      </c>
      <c r="I43" s="235">
        <v>0.35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46">
        <v>9</v>
      </c>
      <c r="B44" s="246" t="s">
        <v>173</v>
      </c>
      <c r="C44" s="246" t="s">
        <v>129</v>
      </c>
      <c r="D44" s="235">
        <v>25.444444444444443</v>
      </c>
      <c r="E44" s="235">
        <v>23</v>
      </c>
      <c r="F44" s="235">
        <v>27</v>
      </c>
      <c r="G44" s="235">
        <v>0.35000000000000003</v>
      </c>
      <c r="H44" s="235">
        <v>0.35</v>
      </c>
      <c r="I44" s="235">
        <v>0.35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46">
        <v>10</v>
      </c>
      <c r="B45" s="246" t="s">
        <v>262</v>
      </c>
      <c r="C45" s="246" t="s">
        <v>263</v>
      </c>
      <c r="D45" s="235">
        <v>21.875</v>
      </c>
      <c r="E45" s="235">
        <v>20</v>
      </c>
      <c r="F45" s="235">
        <v>25</v>
      </c>
      <c r="G45" s="235">
        <v>0.4</v>
      </c>
      <c r="H45" s="235">
        <v>0.4</v>
      </c>
      <c r="I45" s="235">
        <v>0.4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46">
        <v>10</v>
      </c>
      <c r="B46" s="246" t="s">
        <v>229</v>
      </c>
      <c r="C46" s="246" t="s">
        <v>263</v>
      </c>
      <c r="D46" s="235">
        <v>20</v>
      </c>
      <c r="E46" s="235">
        <v>20</v>
      </c>
      <c r="F46" s="235">
        <v>20</v>
      </c>
      <c r="G46" s="235"/>
      <c r="H46" s="235"/>
      <c r="I46" s="235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46">
        <v>10</v>
      </c>
      <c r="B47" s="246" t="s">
        <v>183</v>
      </c>
      <c r="C47" s="246" t="s">
        <v>263</v>
      </c>
      <c r="D47" s="235">
        <v>23</v>
      </c>
      <c r="E47" s="235">
        <v>23</v>
      </c>
      <c r="F47" s="235">
        <v>23</v>
      </c>
      <c r="G47" s="235">
        <v>0.4</v>
      </c>
      <c r="H47" s="235">
        <v>0.4</v>
      </c>
      <c r="I47" s="235">
        <v>0.4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46">
        <v>10</v>
      </c>
      <c r="B48" s="246" t="s">
        <v>174</v>
      </c>
      <c r="C48" s="246" t="s">
        <v>263</v>
      </c>
      <c r="D48" s="235">
        <v>19.222222222222221</v>
      </c>
      <c r="E48" s="235">
        <v>18</v>
      </c>
      <c r="F48" s="235">
        <v>21</v>
      </c>
      <c r="G48" s="235">
        <v>0.25555555555555554</v>
      </c>
      <c r="H48" s="235">
        <v>0.25</v>
      </c>
      <c r="I48" s="235">
        <v>0.3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46">
        <v>10</v>
      </c>
      <c r="B49" s="246" t="s">
        <v>172</v>
      </c>
      <c r="C49" s="246" t="s">
        <v>263</v>
      </c>
      <c r="D49" s="235">
        <v>22.5</v>
      </c>
      <c r="E49" s="235">
        <v>22</v>
      </c>
      <c r="F49" s="235">
        <v>24</v>
      </c>
      <c r="G49" s="235">
        <v>0.3</v>
      </c>
      <c r="H49" s="235">
        <v>0.3</v>
      </c>
      <c r="I49" s="235">
        <v>0.3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46">
        <v>10</v>
      </c>
      <c r="B50" s="246" t="s">
        <v>173</v>
      </c>
      <c r="C50" s="246" t="s">
        <v>263</v>
      </c>
      <c r="D50" s="235">
        <v>21.444444444444443</v>
      </c>
      <c r="E50" s="235">
        <v>18</v>
      </c>
      <c r="F50" s="235">
        <v>24</v>
      </c>
      <c r="G50" s="235">
        <v>0.33181818181818185</v>
      </c>
      <c r="H50" s="235">
        <v>0.3</v>
      </c>
      <c r="I50" s="235">
        <v>0.4</v>
      </c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46">
        <v>11</v>
      </c>
      <c r="B51" s="246" t="s">
        <v>229</v>
      </c>
      <c r="C51" s="246" t="s">
        <v>53</v>
      </c>
      <c r="D51" s="235">
        <v>20</v>
      </c>
      <c r="E51" s="235">
        <v>20</v>
      </c>
      <c r="F51" s="235">
        <v>20</v>
      </c>
      <c r="G51" s="235"/>
      <c r="H51" s="235"/>
      <c r="I51" s="235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46">
        <v>11</v>
      </c>
      <c r="B52" s="246" t="s">
        <v>190</v>
      </c>
      <c r="C52" s="246" t="s">
        <v>53</v>
      </c>
      <c r="D52" s="235">
        <v>18</v>
      </c>
      <c r="E52" s="235">
        <v>18</v>
      </c>
      <c r="F52" s="235">
        <v>18</v>
      </c>
      <c r="G52" s="235"/>
      <c r="H52" s="235"/>
      <c r="I52" s="235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46">
        <v>11</v>
      </c>
      <c r="B53" s="246" t="s">
        <v>183</v>
      </c>
      <c r="C53" s="246" t="s">
        <v>53</v>
      </c>
      <c r="D53" s="235">
        <v>20.5</v>
      </c>
      <c r="E53" s="235">
        <v>20</v>
      </c>
      <c r="F53" s="235">
        <v>21</v>
      </c>
      <c r="G53" s="235"/>
      <c r="H53" s="235"/>
      <c r="I53" s="235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46">
        <v>11</v>
      </c>
      <c r="B54" s="246" t="s">
        <v>174</v>
      </c>
      <c r="C54" s="246" t="s">
        <v>53</v>
      </c>
      <c r="D54" s="235">
        <v>18.25</v>
      </c>
      <c r="E54" s="235">
        <v>16</v>
      </c>
      <c r="F54" s="235">
        <v>20</v>
      </c>
      <c r="G54" s="235"/>
      <c r="H54" s="235"/>
      <c r="I54" s="235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46">
        <v>11</v>
      </c>
      <c r="B55" s="246" t="s">
        <v>172</v>
      </c>
      <c r="C55" s="246" t="s">
        <v>53</v>
      </c>
      <c r="D55" s="235">
        <v>16</v>
      </c>
      <c r="E55" s="235">
        <v>16</v>
      </c>
      <c r="F55" s="235">
        <v>16</v>
      </c>
      <c r="G55" s="235"/>
      <c r="H55" s="235"/>
      <c r="I55" s="23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46">
        <v>11</v>
      </c>
      <c r="B56" s="246" t="s">
        <v>173</v>
      </c>
      <c r="C56" s="246" t="s">
        <v>53</v>
      </c>
      <c r="D56" s="235">
        <v>20.5</v>
      </c>
      <c r="E56" s="235">
        <v>20</v>
      </c>
      <c r="F56" s="235">
        <v>21</v>
      </c>
      <c r="G56" s="235"/>
      <c r="H56" s="235"/>
      <c r="I56" s="235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46">
        <v>12</v>
      </c>
      <c r="B57" s="246" t="s">
        <v>190</v>
      </c>
      <c r="C57" s="246" t="s">
        <v>54</v>
      </c>
      <c r="D57" s="235">
        <v>19.5</v>
      </c>
      <c r="E57" s="235">
        <v>19</v>
      </c>
      <c r="F57" s="235">
        <v>20</v>
      </c>
      <c r="G57" s="235"/>
      <c r="H57" s="235"/>
      <c r="I57" s="235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46">
        <v>12</v>
      </c>
      <c r="B58" s="246" t="s">
        <v>174</v>
      </c>
      <c r="C58" s="246" t="s">
        <v>54</v>
      </c>
      <c r="D58" s="235">
        <v>17</v>
      </c>
      <c r="E58" s="235">
        <v>16</v>
      </c>
      <c r="F58" s="235">
        <v>18</v>
      </c>
      <c r="G58" s="235"/>
      <c r="H58" s="235"/>
      <c r="I58" s="235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46">
        <v>14</v>
      </c>
      <c r="B59" s="246" t="s">
        <v>190</v>
      </c>
      <c r="C59" s="246" t="s">
        <v>56</v>
      </c>
      <c r="D59" s="235">
        <v>13.142857142857142</v>
      </c>
      <c r="E59" s="235">
        <v>13</v>
      </c>
      <c r="F59" s="235">
        <v>14</v>
      </c>
      <c r="G59" s="235"/>
      <c r="H59" s="235"/>
      <c r="I59" s="235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46">
        <v>14</v>
      </c>
      <c r="B60" s="246" t="s">
        <v>174</v>
      </c>
      <c r="C60" s="246" t="s">
        <v>56</v>
      </c>
      <c r="D60" s="235">
        <v>12.25</v>
      </c>
      <c r="E60" s="235">
        <v>10</v>
      </c>
      <c r="F60" s="235">
        <v>14</v>
      </c>
      <c r="G60" s="235"/>
      <c r="H60" s="235"/>
      <c r="I60" s="235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46">
        <v>14</v>
      </c>
      <c r="B61" s="246" t="s">
        <v>172</v>
      </c>
      <c r="C61" s="246" t="s">
        <v>56</v>
      </c>
      <c r="D61" s="235">
        <v>15</v>
      </c>
      <c r="E61" s="235">
        <v>15</v>
      </c>
      <c r="F61" s="235">
        <v>15</v>
      </c>
      <c r="G61" s="235"/>
      <c r="H61" s="235"/>
      <c r="I61" s="235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46">
        <v>14</v>
      </c>
      <c r="B62" s="246" t="s">
        <v>173</v>
      </c>
      <c r="C62" s="246" t="s">
        <v>56</v>
      </c>
      <c r="D62" s="235">
        <v>14.5</v>
      </c>
      <c r="E62" s="235">
        <v>14</v>
      </c>
      <c r="F62" s="235">
        <v>15</v>
      </c>
      <c r="G62" s="235"/>
      <c r="H62" s="235"/>
      <c r="I62" s="235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46">
        <v>17</v>
      </c>
      <c r="B63" s="246" t="s">
        <v>190</v>
      </c>
      <c r="C63" s="246" t="s">
        <v>59</v>
      </c>
      <c r="D63" s="235">
        <v>8.1666666666666661</v>
      </c>
      <c r="E63" s="235">
        <v>8</v>
      </c>
      <c r="F63" s="235">
        <v>9</v>
      </c>
      <c r="G63" s="235"/>
      <c r="H63" s="235"/>
      <c r="I63" s="235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46">
        <v>17</v>
      </c>
      <c r="B64" s="246" t="s">
        <v>174</v>
      </c>
      <c r="C64" s="246" t="s">
        <v>59</v>
      </c>
      <c r="D64" s="235">
        <v>12.75</v>
      </c>
      <c r="E64" s="235">
        <v>10</v>
      </c>
      <c r="F64" s="235">
        <v>17</v>
      </c>
      <c r="G64" s="235"/>
      <c r="H64" s="235"/>
      <c r="I64" s="235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46">
        <v>17</v>
      </c>
      <c r="B65" s="246" t="s">
        <v>173</v>
      </c>
      <c r="C65" s="246" t="s">
        <v>59</v>
      </c>
      <c r="D65" s="235">
        <v>8.5</v>
      </c>
      <c r="E65" s="235">
        <v>8</v>
      </c>
      <c r="F65" s="235">
        <v>9</v>
      </c>
      <c r="G65" s="235"/>
      <c r="H65" s="235"/>
      <c r="I65" s="23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46">
        <v>20</v>
      </c>
      <c r="B66" s="246" t="s">
        <v>229</v>
      </c>
      <c r="C66" s="246" t="s">
        <v>61</v>
      </c>
      <c r="D66" s="235">
        <v>16</v>
      </c>
      <c r="E66" s="235">
        <v>16</v>
      </c>
      <c r="F66" s="235">
        <v>16</v>
      </c>
      <c r="G66" s="235"/>
      <c r="H66" s="235"/>
      <c r="I66" s="235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46">
        <v>20</v>
      </c>
      <c r="B67" s="246" t="s">
        <v>190</v>
      </c>
      <c r="C67" s="246" t="s">
        <v>61</v>
      </c>
      <c r="D67" s="235">
        <v>15.5</v>
      </c>
      <c r="E67" s="235">
        <v>15</v>
      </c>
      <c r="F67" s="235">
        <v>16</v>
      </c>
      <c r="G67" s="235"/>
      <c r="H67" s="235"/>
      <c r="I67" s="235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46">
        <v>20</v>
      </c>
      <c r="B68" s="246" t="s">
        <v>183</v>
      </c>
      <c r="C68" s="246" t="s">
        <v>61</v>
      </c>
      <c r="D68" s="235">
        <v>19</v>
      </c>
      <c r="E68" s="235">
        <v>18</v>
      </c>
      <c r="F68" s="235">
        <v>20</v>
      </c>
      <c r="G68" s="235"/>
      <c r="H68" s="235"/>
      <c r="I68" s="235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46">
        <v>20</v>
      </c>
      <c r="B69" s="246" t="s">
        <v>174</v>
      </c>
      <c r="C69" s="246" t="s">
        <v>61</v>
      </c>
      <c r="D69" s="235">
        <v>19</v>
      </c>
      <c r="E69" s="235">
        <v>18</v>
      </c>
      <c r="F69" s="235">
        <v>20</v>
      </c>
      <c r="G69" s="235"/>
      <c r="H69" s="235"/>
      <c r="I69" s="235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46">
        <v>20</v>
      </c>
      <c r="B70" s="246" t="s">
        <v>172</v>
      </c>
      <c r="C70" s="246" t="s">
        <v>61</v>
      </c>
      <c r="D70" s="235">
        <v>16.333333333333332</v>
      </c>
      <c r="E70" s="235">
        <v>15</v>
      </c>
      <c r="F70" s="235">
        <v>17</v>
      </c>
      <c r="G70" s="235"/>
      <c r="H70" s="235"/>
      <c r="I70" s="235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46">
        <v>20</v>
      </c>
      <c r="B71" s="246" t="s">
        <v>173</v>
      </c>
      <c r="C71" s="246" t="s">
        <v>61</v>
      </c>
      <c r="D71" s="235">
        <v>17</v>
      </c>
      <c r="E71" s="235">
        <v>16</v>
      </c>
      <c r="F71" s="235">
        <v>18</v>
      </c>
      <c r="G71" s="235"/>
      <c r="H71" s="235"/>
      <c r="I71" s="235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46">
        <v>21</v>
      </c>
      <c r="B72" s="246" t="s">
        <v>190</v>
      </c>
      <c r="C72" s="246" t="s">
        <v>62</v>
      </c>
      <c r="D72" s="235">
        <v>13.5</v>
      </c>
      <c r="E72" s="235">
        <v>13</v>
      </c>
      <c r="F72" s="235">
        <v>14</v>
      </c>
      <c r="G72" s="235"/>
      <c r="H72" s="235"/>
      <c r="I72" s="235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46">
        <v>22</v>
      </c>
      <c r="B73" s="246" t="s">
        <v>229</v>
      </c>
      <c r="C73" s="246" t="s">
        <v>264</v>
      </c>
      <c r="D73" s="235">
        <v>32</v>
      </c>
      <c r="E73" s="235">
        <v>32</v>
      </c>
      <c r="F73" s="235">
        <v>32</v>
      </c>
      <c r="G73" s="235"/>
      <c r="H73" s="235"/>
      <c r="I73" s="235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46">
        <v>22</v>
      </c>
      <c r="B74" s="246" t="s">
        <v>190</v>
      </c>
      <c r="C74" s="246" t="s">
        <v>264</v>
      </c>
      <c r="D74" s="235">
        <v>31.25</v>
      </c>
      <c r="E74" s="235">
        <v>22</v>
      </c>
      <c r="F74" s="235">
        <v>33</v>
      </c>
      <c r="G74" s="235"/>
      <c r="H74" s="235"/>
      <c r="I74" s="235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46">
        <v>22</v>
      </c>
      <c r="B75" s="246" t="s">
        <v>183</v>
      </c>
      <c r="C75" s="246" t="s">
        <v>264</v>
      </c>
      <c r="D75" s="235">
        <v>33</v>
      </c>
      <c r="E75" s="235">
        <v>32</v>
      </c>
      <c r="F75" s="235">
        <v>34</v>
      </c>
      <c r="G75" s="235"/>
      <c r="H75" s="235"/>
      <c r="I75" s="23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46">
        <v>22</v>
      </c>
      <c r="B76" s="246" t="s">
        <v>174</v>
      </c>
      <c r="C76" s="246" t="s">
        <v>264</v>
      </c>
      <c r="D76" s="235">
        <v>34.200000000000003</v>
      </c>
      <c r="E76" s="235">
        <v>33</v>
      </c>
      <c r="F76" s="235">
        <v>35</v>
      </c>
      <c r="G76" s="235"/>
      <c r="H76" s="235"/>
      <c r="I76" s="235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46">
        <v>22</v>
      </c>
      <c r="B77" s="246" t="s">
        <v>172</v>
      </c>
      <c r="C77" s="246" t="s">
        <v>264</v>
      </c>
      <c r="D77" s="235">
        <v>20</v>
      </c>
      <c r="E77" s="235">
        <v>20</v>
      </c>
      <c r="F77" s="235">
        <v>20</v>
      </c>
      <c r="G77" s="235"/>
      <c r="H77" s="235"/>
      <c r="I77" s="235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46">
        <v>22</v>
      </c>
      <c r="B78" s="246" t="s">
        <v>173</v>
      </c>
      <c r="C78" s="246" t="s">
        <v>264</v>
      </c>
      <c r="D78" s="235">
        <v>36.5</v>
      </c>
      <c r="E78" s="235">
        <v>35</v>
      </c>
      <c r="F78" s="235">
        <v>38</v>
      </c>
      <c r="G78" s="235"/>
      <c r="H78" s="235"/>
      <c r="I78" s="235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46">
        <v>23</v>
      </c>
      <c r="B79" s="246" t="s">
        <v>190</v>
      </c>
      <c r="C79" s="246" t="s">
        <v>64</v>
      </c>
      <c r="D79" s="235">
        <v>22</v>
      </c>
      <c r="E79" s="235">
        <v>22</v>
      </c>
      <c r="F79" s="235">
        <v>22</v>
      </c>
      <c r="G79" s="235"/>
      <c r="H79" s="235"/>
      <c r="I79" s="235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46">
        <v>24</v>
      </c>
      <c r="B80" s="246" t="s">
        <v>229</v>
      </c>
      <c r="C80" s="246" t="s">
        <v>65</v>
      </c>
      <c r="D80" s="235">
        <v>32</v>
      </c>
      <c r="E80" s="235">
        <v>32</v>
      </c>
      <c r="F80" s="235">
        <v>32</v>
      </c>
      <c r="G80" s="235"/>
      <c r="H80" s="235"/>
      <c r="I80" s="235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46">
        <v>24</v>
      </c>
      <c r="B81" s="246" t="s">
        <v>190</v>
      </c>
      <c r="C81" s="246" t="s">
        <v>65</v>
      </c>
      <c r="D81" s="235">
        <v>40.799999999999997</v>
      </c>
      <c r="E81" s="235">
        <v>40</v>
      </c>
      <c r="F81" s="235">
        <v>42</v>
      </c>
      <c r="G81" s="235"/>
      <c r="H81" s="235"/>
      <c r="I81" s="235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46">
        <v>24</v>
      </c>
      <c r="B82" s="246" t="s">
        <v>183</v>
      </c>
      <c r="C82" s="246" t="s">
        <v>65</v>
      </c>
      <c r="D82" s="235">
        <v>35.5</v>
      </c>
      <c r="E82" s="235">
        <v>35</v>
      </c>
      <c r="F82" s="235">
        <v>36</v>
      </c>
      <c r="G82" s="235"/>
      <c r="H82" s="235"/>
      <c r="I82" s="235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46">
        <v>24</v>
      </c>
      <c r="B83" s="246" t="s">
        <v>174</v>
      </c>
      <c r="C83" s="246" t="s">
        <v>65</v>
      </c>
      <c r="D83" s="235">
        <v>37.25</v>
      </c>
      <c r="E83" s="235">
        <v>35</v>
      </c>
      <c r="F83" s="235">
        <v>40</v>
      </c>
      <c r="G83" s="235"/>
      <c r="H83" s="235"/>
      <c r="I83" s="235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46">
        <v>24</v>
      </c>
      <c r="B84" s="246" t="s">
        <v>172</v>
      </c>
      <c r="C84" s="246" t="s">
        <v>65</v>
      </c>
      <c r="D84" s="235">
        <v>36.5</v>
      </c>
      <c r="E84" s="235">
        <v>35</v>
      </c>
      <c r="F84" s="235">
        <v>38</v>
      </c>
      <c r="G84" s="235"/>
      <c r="H84" s="235"/>
      <c r="I84" s="235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46">
        <v>24</v>
      </c>
      <c r="B85" s="246" t="s">
        <v>173</v>
      </c>
      <c r="C85" s="246" t="s">
        <v>65</v>
      </c>
      <c r="D85" s="235">
        <v>35</v>
      </c>
      <c r="E85" s="235">
        <v>35</v>
      </c>
      <c r="F85" s="235">
        <v>35</v>
      </c>
      <c r="G85" s="235"/>
      <c r="H85" s="235"/>
      <c r="I85" s="23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46">
        <v>25</v>
      </c>
      <c r="B86" s="246" t="s">
        <v>229</v>
      </c>
      <c r="C86" s="246" t="s">
        <v>66</v>
      </c>
      <c r="D86" s="235">
        <v>30</v>
      </c>
      <c r="E86" s="235">
        <v>30</v>
      </c>
      <c r="F86" s="235">
        <v>30</v>
      </c>
      <c r="G86" s="235"/>
      <c r="H86" s="235"/>
      <c r="I86" s="235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46">
        <v>25</v>
      </c>
      <c r="B87" s="246" t="s">
        <v>190</v>
      </c>
      <c r="C87" s="246" t="s">
        <v>66</v>
      </c>
      <c r="D87" s="235">
        <v>24</v>
      </c>
      <c r="E87" s="235">
        <v>24</v>
      </c>
      <c r="F87" s="235">
        <v>24</v>
      </c>
      <c r="G87" s="235"/>
      <c r="H87" s="235"/>
      <c r="I87" s="235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46">
        <v>25</v>
      </c>
      <c r="B88" s="246" t="s">
        <v>183</v>
      </c>
      <c r="C88" s="246" t="s">
        <v>66</v>
      </c>
      <c r="D88" s="235">
        <v>32.5</v>
      </c>
      <c r="E88" s="235">
        <v>32</v>
      </c>
      <c r="F88" s="235">
        <v>33</v>
      </c>
      <c r="G88" s="235"/>
      <c r="H88" s="235"/>
      <c r="I88" s="235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46">
        <v>25</v>
      </c>
      <c r="B89" s="246" t="s">
        <v>174</v>
      </c>
      <c r="C89" s="246" t="s">
        <v>66</v>
      </c>
      <c r="D89" s="235">
        <v>30.6</v>
      </c>
      <c r="E89" s="235">
        <v>28</v>
      </c>
      <c r="F89" s="235">
        <v>33</v>
      </c>
      <c r="G89" s="235"/>
      <c r="H89" s="235"/>
      <c r="I89" s="235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46">
        <v>25</v>
      </c>
      <c r="B90" s="246" t="s">
        <v>172</v>
      </c>
      <c r="C90" s="246" t="s">
        <v>66</v>
      </c>
      <c r="D90" s="235">
        <v>28.666666666666668</v>
      </c>
      <c r="E90" s="235">
        <v>28</v>
      </c>
      <c r="F90" s="235">
        <v>30</v>
      </c>
      <c r="G90" s="235"/>
      <c r="H90" s="235"/>
      <c r="I90" s="235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46">
        <v>25</v>
      </c>
      <c r="B91" s="246" t="s">
        <v>173</v>
      </c>
      <c r="C91" s="246" t="s">
        <v>66</v>
      </c>
      <c r="D91" s="235">
        <v>30.333333333333332</v>
      </c>
      <c r="E91" s="235">
        <v>29</v>
      </c>
      <c r="F91" s="235">
        <v>32</v>
      </c>
      <c r="G91" s="235"/>
      <c r="H91" s="235"/>
      <c r="I91" s="235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46">
        <v>26</v>
      </c>
      <c r="B92" s="246" t="s">
        <v>190</v>
      </c>
      <c r="C92" s="246" t="s">
        <v>67</v>
      </c>
      <c r="D92" s="235">
        <v>14.285714285714286</v>
      </c>
      <c r="E92" s="235">
        <v>14</v>
      </c>
      <c r="F92" s="235">
        <v>15</v>
      </c>
      <c r="G92" s="235"/>
      <c r="H92" s="235"/>
      <c r="I92" s="235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46">
        <v>26</v>
      </c>
      <c r="B93" s="246" t="s">
        <v>174</v>
      </c>
      <c r="C93" s="246" t="s">
        <v>67</v>
      </c>
      <c r="D93" s="235">
        <v>13.2</v>
      </c>
      <c r="E93" s="235">
        <v>12</v>
      </c>
      <c r="F93" s="235">
        <v>14</v>
      </c>
      <c r="G93" s="235"/>
      <c r="H93" s="235"/>
      <c r="I93" s="235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46">
        <v>26</v>
      </c>
      <c r="B94" s="246" t="s">
        <v>172</v>
      </c>
      <c r="C94" s="246" t="s">
        <v>67</v>
      </c>
      <c r="D94" s="235">
        <v>16.666666666666668</v>
      </c>
      <c r="E94" s="235">
        <v>16</v>
      </c>
      <c r="F94" s="235">
        <v>17</v>
      </c>
      <c r="G94" s="235"/>
      <c r="H94" s="235"/>
      <c r="I94" s="235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46">
        <v>26</v>
      </c>
      <c r="B95" s="246" t="s">
        <v>173</v>
      </c>
      <c r="C95" s="246" t="s">
        <v>67</v>
      </c>
      <c r="D95" s="235">
        <v>17</v>
      </c>
      <c r="E95" s="235">
        <v>17</v>
      </c>
      <c r="F95" s="235">
        <v>17</v>
      </c>
      <c r="G95" s="235"/>
      <c r="H95" s="235"/>
      <c r="I95" s="23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46">
        <v>27</v>
      </c>
      <c r="B96" s="246" t="s">
        <v>190</v>
      </c>
      <c r="C96" s="246" t="s">
        <v>68</v>
      </c>
      <c r="D96" s="235">
        <v>12.285714285714286</v>
      </c>
      <c r="E96" s="235">
        <v>12</v>
      </c>
      <c r="F96" s="235">
        <v>13</v>
      </c>
      <c r="G96" s="235"/>
      <c r="H96" s="235"/>
      <c r="I96" s="235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46">
        <v>27</v>
      </c>
      <c r="B97" s="246" t="s">
        <v>174</v>
      </c>
      <c r="C97" s="246" t="s">
        <v>68</v>
      </c>
      <c r="D97" s="235">
        <v>12.6</v>
      </c>
      <c r="E97" s="235">
        <v>12</v>
      </c>
      <c r="F97" s="235">
        <v>14</v>
      </c>
      <c r="G97" s="235"/>
      <c r="H97" s="235"/>
      <c r="I97" s="235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46">
        <v>27</v>
      </c>
      <c r="B98" s="246" t="s">
        <v>172</v>
      </c>
      <c r="C98" s="246" t="s">
        <v>68</v>
      </c>
      <c r="D98" s="235">
        <v>15.5</v>
      </c>
      <c r="E98" s="235">
        <v>15</v>
      </c>
      <c r="F98" s="235">
        <v>16</v>
      </c>
      <c r="G98" s="235"/>
      <c r="H98" s="235"/>
      <c r="I98" s="235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46">
        <v>29</v>
      </c>
      <c r="B99" s="246" t="s">
        <v>190</v>
      </c>
      <c r="C99" s="246" t="s">
        <v>70</v>
      </c>
      <c r="D99" s="235">
        <v>18.666666666666668</v>
      </c>
      <c r="E99" s="235">
        <v>18</v>
      </c>
      <c r="F99" s="235">
        <v>20</v>
      </c>
      <c r="G99" s="235"/>
      <c r="H99" s="235"/>
      <c r="I99" s="235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46">
        <v>29</v>
      </c>
      <c r="B100" s="246" t="s">
        <v>174</v>
      </c>
      <c r="C100" s="246" t="s">
        <v>70</v>
      </c>
      <c r="D100" s="235">
        <v>12</v>
      </c>
      <c r="E100" s="235">
        <v>12</v>
      </c>
      <c r="F100" s="235">
        <v>12</v>
      </c>
      <c r="G100" s="235"/>
      <c r="H100" s="235"/>
      <c r="I100" s="235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46">
        <v>29</v>
      </c>
      <c r="B101" s="246" t="s">
        <v>172</v>
      </c>
      <c r="C101" s="246" t="s">
        <v>70</v>
      </c>
      <c r="D101" s="235">
        <v>22</v>
      </c>
      <c r="E101" s="235">
        <v>22</v>
      </c>
      <c r="F101" s="235">
        <v>22</v>
      </c>
      <c r="G101" s="235"/>
      <c r="H101" s="235"/>
      <c r="I101" s="235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46">
        <v>29</v>
      </c>
      <c r="B102" s="246" t="s">
        <v>173</v>
      </c>
      <c r="C102" s="246" t="s">
        <v>70</v>
      </c>
      <c r="D102" s="235">
        <v>18</v>
      </c>
      <c r="E102" s="235">
        <v>18</v>
      </c>
      <c r="F102" s="235">
        <v>18</v>
      </c>
      <c r="G102" s="235"/>
      <c r="H102" s="235"/>
      <c r="I102" s="235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46">
        <v>30</v>
      </c>
      <c r="B103" s="246" t="s">
        <v>190</v>
      </c>
      <c r="C103" s="246" t="s">
        <v>70</v>
      </c>
      <c r="D103" s="235">
        <v>47</v>
      </c>
      <c r="E103" s="235">
        <v>45</v>
      </c>
      <c r="F103" s="235">
        <v>48</v>
      </c>
      <c r="G103" s="235"/>
      <c r="H103" s="235"/>
      <c r="I103" s="235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46">
        <v>30</v>
      </c>
      <c r="B104" s="246" t="s">
        <v>174</v>
      </c>
      <c r="C104" s="246" t="s">
        <v>70</v>
      </c>
      <c r="D104" s="235">
        <v>35</v>
      </c>
      <c r="E104" s="235">
        <v>35</v>
      </c>
      <c r="F104" s="235">
        <v>35</v>
      </c>
      <c r="G104" s="235"/>
      <c r="H104" s="235"/>
      <c r="I104" s="235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46">
        <v>31</v>
      </c>
      <c r="B105" s="246" t="s">
        <v>190</v>
      </c>
      <c r="C105" s="246" t="s">
        <v>71</v>
      </c>
      <c r="D105" s="235">
        <v>10</v>
      </c>
      <c r="E105" s="235">
        <v>10</v>
      </c>
      <c r="F105" s="235">
        <v>10</v>
      </c>
      <c r="G105" s="235"/>
      <c r="H105" s="235"/>
      <c r="I105" s="23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46">
        <v>31</v>
      </c>
      <c r="B106" s="246" t="s">
        <v>174</v>
      </c>
      <c r="C106" s="246" t="s">
        <v>71</v>
      </c>
      <c r="D106" s="235">
        <v>10.666666666666666</v>
      </c>
      <c r="E106" s="235">
        <v>10</v>
      </c>
      <c r="F106" s="235">
        <v>12</v>
      </c>
      <c r="G106" s="235"/>
      <c r="H106" s="235"/>
      <c r="I106" s="235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46">
        <v>31</v>
      </c>
      <c r="B107" s="246" t="s">
        <v>172</v>
      </c>
      <c r="C107" s="246" t="s">
        <v>71</v>
      </c>
      <c r="D107" s="235">
        <v>9</v>
      </c>
      <c r="E107" s="235">
        <v>9</v>
      </c>
      <c r="F107" s="235">
        <v>9</v>
      </c>
      <c r="G107" s="235"/>
      <c r="H107" s="235"/>
      <c r="I107" s="235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46">
        <v>31</v>
      </c>
      <c r="B108" s="246" t="s">
        <v>173</v>
      </c>
      <c r="C108" s="246" t="s">
        <v>71</v>
      </c>
      <c r="D108" s="235">
        <v>11.5</v>
      </c>
      <c r="E108" s="235">
        <v>9</v>
      </c>
      <c r="F108" s="235">
        <v>13</v>
      </c>
      <c r="G108" s="235"/>
      <c r="H108" s="235"/>
      <c r="I108" s="235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46">
        <v>33</v>
      </c>
      <c r="B109" s="246" t="s">
        <v>190</v>
      </c>
      <c r="C109" s="246" t="s">
        <v>73</v>
      </c>
      <c r="D109" s="235">
        <v>19.333333333333332</v>
      </c>
      <c r="E109" s="235">
        <v>18</v>
      </c>
      <c r="F109" s="235">
        <v>20</v>
      </c>
      <c r="G109" s="235"/>
      <c r="H109" s="235"/>
      <c r="I109" s="235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46">
        <v>33</v>
      </c>
      <c r="B110" s="246" t="s">
        <v>174</v>
      </c>
      <c r="C110" s="246" t="s">
        <v>73</v>
      </c>
      <c r="D110" s="235">
        <v>19.399999999999999</v>
      </c>
      <c r="E110" s="235">
        <v>18</v>
      </c>
      <c r="F110" s="235">
        <v>21</v>
      </c>
      <c r="G110" s="235"/>
      <c r="H110" s="235"/>
      <c r="I110" s="235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46">
        <v>33</v>
      </c>
      <c r="B111" s="246" t="s">
        <v>172</v>
      </c>
      <c r="C111" s="246" t="s">
        <v>73</v>
      </c>
      <c r="D111" s="235">
        <v>26</v>
      </c>
      <c r="E111" s="235">
        <v>26</v>
      </c>
      <c r="F111" s="235">
        <v>26</v>
      </c>
      <c r="G111" s="235"/>
      <c r="H111" s="235"/>
      <c r="I111" s="235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46">
        <v>34</v>
      </c>
      <c r="B112" s="246" t="s">
        <v>190</v>
      </c>
      <c r="C112" s="246" t="s">
        <v>74</v>
      </c>
      <c r="D112" s="235">
        <v>11.857142857142858</v>
      </c>
      <c r="E112" s="235">
        <v>11</v>
      </c>
      <c r="F112" s="235">
        <v>12</v>
      </c>
      <c r="G112" s="235"/>
      <c r="H112" s="235"/>
      <c r="I112" s="235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46">
        <v>34</v>
      </c>
      <c r="B113" s="246" t="s">
        <v>174</v>
      </c>
      <c r="C113" s="246" t="s">
        <v>74</v>
      </c>
      <c r="D113" s="235">
        <v>12.2</v>
      </c>
      <c r="E113" s="235">
        <v>10</v>
      </c>
      <c r="F113" s="235">
        <v>14</v>
      </c>
      <c r="G113" s="235"/>
      <c r="H113" s="235"/>
      <c r="I113" s="235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46">
        <v>34</v>
      </c>
      <c r="B114" s="246" t="s">
        <v>172</v>
      </c>
      <c r="C114" s="246" t="s">
        <v>74</v>
      </c>
      <c r="D114" s="235">
        <v>12</v>
      </c>
      <c r="E114" s="235">
        <v>12</v>
      </c>
      <c r="F114" s="235">
        <v>12</v>
      </c>
      <c r="G114" s="235"/>
      <c r="H114" s="235"/>
      <c r="I114" s="235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46">
        <v>34</v>
      </c>
      <c r="B115" s="246" t="s">
        <v>173</v>
      </c>
      <c r="C115" s="246" t="s">
        <v>74</v>
      </c>
      <c r="D115" s="235">
        <v>11.666666666666666</v>
      </c>
      <c r="E115" s="235">
        <v>11</v>
      </c>
      <c r="F115" s="235">
        <v>12</v>
      </c>
      <c r="G115" s="235"/>
      <c r="H115" s="235"/>
      <c r="I115" s="23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46">
        <v>36</v>
      </c>
      <c r="B116" s="246" t="s">
        <v>190</v>
      </c>
      <c r="C116" s="246" t="s">
        <v>138</v>
      </c>
      <c r="D116" s="235">
        <v>60</v>
      </c>
      <c r="E116" s="235">
        <v>60</v>
      </c>
      <c r="F116" s="235">
        <v>60</v>
      </c>
      <c r="G116" s="235"/>
      <c r="H116" s="235"/>
      <c r="I116" s="235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46">
        <v>40</v>
      </c>
      <c r="B117" s="246" t="s">
        <v>229</v>
      </c>
      <c r="C117" s="246" t="s">
        <v>78</v>
      </c>
      <c r="D117" s="235">
        <v>38</v>
      </c>
      <c r="E117" s="235">
        <v>38</v>
      </c>
      <c r="F117" s="235">
        <v>38</v>
      </c>
      <c r="G117" s="235"/>
      <c r="H117" s="235"/>
      <c r="I117" s="235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46">
        <v>40</v>
      </c>
      <c r="B118" s="246" t="s">
        <v>190</v>
      </c>
      <c r="C118" s="246" t="s">
        <v>78</v>
      </c>
      <c r="D118" s="235">
        <v>37</v>
      </c>
      <c r="E118" s="235">
        <v>37</v>
      </c>
      <c r="F118" s="235">
        <v>37</v>
      </c>
      <c r="G118" s="235"/>
      <c r="H118" s="235"/>
      <c r="I118" s="235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46">
        <v>40</v>
      </c>
      <c r="B119" s="246" t="s">
        <v>183</v>
      </c>
      <c r="C119" s="246" t="s">
        <v>78</v>
      </c>
      <c r="D119" s="235">
        <v>41</v>
      </c>
      <c r="E119" s="235">
        <v>40</v>
      </c>
      <c r="F119" s="235">
        <v>42</v>
      </c>
      <c r="G119" s="235"/>
      <c r="H119" s="235"/>
      <c r="I119" s="235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46">
        <v>40</v>
      </c>
      <c r="B120" s="246" t="s">
        <v>174</v>
      </c>
      <c r="C120" s="246" t="s">
        <v>78</v>
      </c>
      <c r="D120" s="235">
        <v>35.799999999999997</v>
      </c>
      <c r="E120" s="235">
        <v>34</v>
      </c>
      <c r="F120" s="235">
        <v>37</v>
      </c>
      <c r="G120" s="235"/>
      <c r="H120" s="235"/>
      <c r="I120" s="235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46">
        <v>40</v>
      </c>
      <c r="B121" s="246" t="s">
        <v>172</v>
      </c>
      <c r="C121" s="246" t="s">
        <v>78</v>
      </c>
      <c r="D121" s="235">
        <v>39.333333333333336</v>
      </c>
      <c r="E121" s="235">
        <v>38</v>
      </c>
      <c r="F121" s="235">
        <v>40</v>
      </c>
      <c r="G121" s="235"/>
      <c r="H121" s="235"/>
      <c r="I121" s="235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46">
        <v>40</v>
      </c>
      <c r="B122" s="246" t="s">
        <v>173</v>
      </c>
      <c r="C122" s="246" t="s">
        <v>78</v>
      </c>
      <c r="D122" s="235">
        <v>38.333333333333336</v>
      </c>
      <c r="E122" s="235">
        <v>37</v>
      </c>
      <c r="F122" s="235">
        <v>40</v>
      </c>
      <c r="G122" s="235"/>
      <c r="H122" s="235"/>
      <c r="I122" s="235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46">
        <v>42</v>
      </c>
      <c r="B123" s="246" t="s">
        <v>190</v>
      </c>
      <c r="C123" s="246" t="s">
        <v>80</v>
      </c>
      <c r="D123" s="235">
        <v>24</v>
      </c>
      <c r="E123" s="235">
        <v>24</v>
      </c>
      <c r="F123" s="235">
        <v>24</v>
      </c>
      <c r="G123" s="235"/>
      <c r="H123" s="235"/>
      <c r="I123" s="235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46">
        <v>42</v>
      </c>
      <c r="B124" s="246" t="s">
        <v>174</v>
      </c>
      <c r="C124" s="246" t="s">
        <v>80</v>
      </c>
      <c r="D124" s="235">
        <v>29</v>
      </c>
      <c r="E124" s="235">
        <v>28</v>
      </c>
      <c r="F124" s="235">
        <v>30</v>
      </c>
      <c r="G124" s="235"/>
      <c r="H124" s="235"/>
      <c r="I124" s="235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46">
        <v>42</v>
      </c>
      <c r="B125" s="246" t="s">
        <v>172</v>
      </c>
      <c r="C125" s="246" t="s">
        <v>80</v>
      </c>
      <c r="D125" s="235">
        <v>19</v>
      </c>
      <c r="E125" s="235">
        <v>18</v>
      </c>
      <c r="F125" s="235">
        <v>20</v>
      </c>
      <c r="G125" s="235"/>
      <c r="H125" s="235"/>
      <c r="I125" s="23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46">
        <v>42</v>
      </c>
      <c r="B126" s="246" t="s">
        <v>173</v>
      </c>
      <c r="C126" s="246" t="s">
        <v>80</v>
      </c>
      <c r="D126" s="235">
        <v>18.666666666666668</v>
      </c>
      <c r="E126" s="235">
        <v>18</v>
      </c>
      <c r="F126" s="235">
        <v>19</v>
      </c>
      <c r="G126" s="235"/>
      <c r="H126" s="235"/>
      <c r="I126" s="235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46">
        <v>43</v>
      </c>
      <c r="B127" s="246" t="s">
        <v>190</v>
      </c>
      <c r="C127" s="246" t="s">
        <v>81</v>
      </c>
      <c r="D127" s="235">
        <v>22</v>
      </c>
      <c r="E127" s="235">
        <v>22</v>
      </c>
      <c r="F127" s="235">
        <v>22</v>
      </c>
      <c r="G127" s="235"/>
      <c r="H127" s="235"/>
      <c r="I127" s="235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46">
        <v>43</v>
      </c>
      <c r="B128" s="246" t="s">
        <v>174</v>
      </c>
      <c r="C128" s="246" t="s">
        <v>81</v>
      </c>
      <c r="D128" s="235">
        <v>28</v>
      </c>
      <c r="E128" s="235">
        <v>28</v>
      </c>
      <c r="F128" s="235">
        <v>28</v>
      </c>
      <c r="G128" s="235"/>
      <c r="H128" s="235"/>
      <c r="I128" s="235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46">
        <v>43</v>
      </c>
      <c r="B129" s="246" t="s">
        <v>173</v>
      </c>
      <c r="C129" s="246" t="s">
        <v>81</v>
      </c>
      <c r="D129" s="235">
        <v>16</v>
      </c>
      <c r="E129" s="235">
        <v>16</v>
      </c>
      <c r="F129" s="235">
        <v>16</v>
      </c>
      <c r="G129" s="235"/>
      <c r="H129" s="235"/>
      <c r="I129" s="235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46">
        <v>44</v>
      </c>
      <c r="B130" s="246" t="s">
        <v>190</v>
      </c>
      <c r="C130" s="246" t="s">
        <v>82</v>
      </c>
      <c r="D130" s="235">
        <v>24</v>
      </c>
      <c r="E130" s="235">
        <v>24</v>
      </c>
      <c r="F130" s="235">
        <v>24</v>
      </c>
      <c r="G130" s="235"/>
      <c r="H130" s="235"/>
      <c r="I130" s="235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46">
        <v>44</v>
      </c>
      <c r="B131" s="246" t="s">
        <v>172</v>
      </c>
      <c r="C131" s="246" t="s">
        <v>82</v>
      </c>
      <c r="D131" s="235">
        <v>25</v>
      </c>
      <c r="E131" s="235">
        <v>25</v>
      </c>
      <c r="F131" s="235">
        <v>25</v>
      </c>
      <c r="G131" s="235"/>
      <c r="H131" s="235"/>
      <c r="I131" s="235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46">
        <v>45</v>
      </c>
      <c r="B132" s="246" t="s">
        <v>190</v>
      </c>
      <c r="C132" s="246" t="s">
        <v>83</v>
      </c>
      <c r="D132" s="235">
        <v>20</v>
      </c>
      <c r="E132" s="235">
        <v>20</v>
      </c>
      <c r="F132" s="235">
        <v>20</v>
      </c>
      <c r="G132" s="235"/>
      <c r="H132" s="235"/>
      <c r="I132" s="235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46">
        <v>45</v>
      </c>
      <c r="B133" s="246" t="s">
        <v>174</v>
      </c>
      <c r="C133" s="246" t="s">
        <v>83</v>
      </c>
      <c r="D133" s="235">
        <v>12.5</v>
      </c>
      <c r="E133" s="235">
        <v>12</v>
      </c>
      <c r="F133" s="235">
        <v>13</v>
      </c>
      <c r="G133" s="235"/>
      <c r="H133" s="235"/>
      <c r="I133" s="235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46">
        <v>45</v>
      </c>
      <c r="B134" s="246" t="s">
        <v>173</v>
      </c>
      <c r="C134" s="246" t="s">
        <v>83</v>
      </c>
      <c r="D134" s="235">
        <v>13.333333333333334</v>
      </c>
      <c r="E134" s="235">
        <v>12</v>
      </c>
      <c r="F134" s="235">
        <v>16</v>
      </c>
      <c r="G134" s="235"/>
      <c r="H134" s="235"/>
      <c r="I134" s="235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46">
        <v>49</v>
      </c>
      <c r="B135" s="246" t="s">
        <v>190</v>
      </c>
      <c r="C135" s="246" t="s">
        <v>86</v>
      </c>
      <c r="D135" s="235">
        <v>10.5</v>
      </c>
      <c r="E135" s="235">
        <v>10</v>
      </c>
      <c r="F135" s="235">
        <v>11</v>
      </c>
      <c r="G135" s="235"/>
      <c r="H135" s="235"/>
      <c r="I135" s="2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46">
        <v>49</v>
      </c>
      <c r="B136" s="246" t="s">
        <v>174</v>
      </c>
      <c r="C136" s="246" t="s">
        <v>86</v>
      </c>
      <c r="D136" s="235">
        <v>11.2</v>
      </c>
      <c r="E136" s="235">
        <v>10</v>
      </c>
      <c r="F136" s="235">
        <v>12</v>
      </c>
      <c r="G136" s="235"/>
      <c r="H136" s="235"/>
      <c r="I136" s="235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46">
        <v>49</v>
      </c>
      <c r="B137" s="246" t="s">
        <v>172</v>
      </c>
      <c r="C137" s="246" t="s">
        <v>86</v>
      </c>
      <c r="D137" s="235">
        <v>13</v>
      </c>
      <c r="E137" s="235">
        <v>13</v>
      </c>
      <c r="F137" s="235">
        <v>13</v>
      </c>
      <c r="G137" s="235"/>
      <c r="H137" s="235"/>
      <c r="I137" s="235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46">
        <v>49</v>
      </c>
      <c r="B138" s="246" t="s">
        <v>173</v>
      </c>
      <c r="C138" s="246" t="s">
        <v>86</v>
      </c>
      <c r="D138" s="235">
        <v>13.666666666666666</v>
      </c>
      <c r="E138" s="235">
        <v>13</v>
      </c>
      <c r="F138" s="235">
        <v>14</v>
      </c>
      <c r="G138" s="235"/>
      <c r="H138" s="235"/>
      <c r="I138" s="235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46">
        <v>50</v>
      </c>
      <c r="B139" s="246" t="s">
        <v>190</v>
      </c>
      <c r="C139" s="246" t="s">
        <v>87</v>
      </c>
      <c r="D139" s="235">
        <v>60</v>
      </c>
      <c r="E139" s="235">
        <v>60</v>
      </c>
      <c r="F139" s="235">
        <v>60</v>
      </c>
      <c r="G139" s="235"/>
      <c r="H139" s="235"/>
      <c r="I139" s="235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46">
        <v>51</v>
      </c>
      <c r="B140" s="246" t="s">
        <v>190</v>
      </c>
      <c r="C140" s="246" t="s">
        <v>87</v>
      </c>
      <c r="D140" s="235">
        <v>8.5</v>
      </c>
      <c r="E140" s="235">
        <v>8</v>
      </c>
      <c r="F140" s="235">
        <v>9</v>
      </c>
      <c r="G140" s="235"/>
      <c r="H140" s="235"/>
      <c r="I140" s="235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46">
        <v>52</v>
      </c>
      <c r="B141" s="246" t="s">
        <v>190</v>
      </c>
      <c r="C141" s="246" t="s">
        <v>88</v>
      </c>
      <c r="D141" s="235">
        <v>250</v>
      </c>
      <c r="E141" s="235">
        <v>250</v>
      </c>
      <c r="F141" s="235">
        <v>250</v>
      </c>
      <c r="G141" s="235"/>
      <c r="H141" s="235"/>
      <c r="I141" s="235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46">
        <v>52</v>
      </c>
      <c r="B142" s="246" t="s">
        <v>174</v>
      </c>
      <c r="C142" s="246" t="s">
        <v>88</v>
      </c>
      <c r="D142" s="235">
        <v>300</v>
      </c>
      <c r="E142" s="235">
        <v>300</v>
      </c>
      <c r="F142" s="235">
        <v>300</v>
      </c>
      <c r="G142" s="235"/>
      <c r="H142" s="235"/>
      <c r="I142" s="235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46">
        <v>52</v>
      </c>
      <c r="B143" s="246" t="s">
        <v>173</v>
      </c>
      <c r="C143" s="246" t="s">
        <v>88</v>
      </c>
      <c r="D143" s="235">
        <v>275</v>
      </c>
      <c r="E143" s="235">
        <v>275</v>
      </c>
      <c r="F143" s="235">
        <v>275</v>
      </c>
      <c r="G143" s="235"/>
      <c r="H143" s="235"/>
      <c r="I143" s="235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46">
        <v>53</v>
      </c>
      <c r="B144" s="246" t="s">
        <v>190</v>
      </c>
      <c r="C144" s="246" t="s">
        <v>89</v>
      </c>
      <c r="D144" s="235">
        <v>175</v>
      </c>
      <c r="E144" s="235">
        <v>175</v>
      </c>
      <c r="F144" s="235">
        <v>175</v>
      </c>
      <c r="G144" s="235"/>
      <c r="H144" s="235"/>
      <c r="I144" s="235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46">
        <v>53</v>
      </c>
      <c r="B145" s="246" t="s">
        <v>174</v>
      </c>
      <c r="C145" s="246" t="s">
        <v>89</v>
      </c>
      <c r="D145" s="235">
        <v>210</v>
      </c>
      <c r="E145" s="235">
        <v>200</v>
      </c>
      <c r="F145" s="235">
        <v>225</v>
      </c>
      <c r="G145" s="235"/>
      <c r="H145" s="235"/>
      <c r="I145" s="23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46">
        <v>54</v>
      </c>
      <c r="B146" s="246" t="s">
        <v>190</v>
      </c>
      <c r="C146" s="246" t="s">
        <v>90</v>
      </c>
      <c r="D146" s="235">
        <v>23.272727272727273</v>
      </c>
      <c r="E146" s="235">
        <v>22</v>
      </c>
      <c r="F146" s="235">
        <v>26</v>
      </c>
      <c r="G146" s="235"/>
      <c r="H146" s="235"/>
      <c r="I146" s="235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46">
        <v>54</v>
      </c>
      <c r="B147" s="246" t="s">
        <v>173</v>
      </c>
      <c r="C147" s="246" t="s">
        <v>90</v>
      </c>
      <c r="D147" s="235">
        <v>24.5</v>
      </c>
      <c r="E147" s="235">
        <v>24</v>
      </c>
      <c r="F147" s="235">
        <v>25</v>
      </c>
      <c r="G147" s="235"/>
      <c r="H147" s="235"/>
      <c r="I147" s="235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46">
        <v>56</v>
      </c>
      <c r="B148" s="246" t="s">
        <v>229</v>
      </c>
      <c r="C148" s="246" t="s">
        <v>91</v>
      </c>
      <c r="D148" s="235">
        <v>26</v>
      </c>
      <c r="E148" s="235">
        <v>26</v>
      </c>
      <c r="F148" s="235">
        <v>26</v>
      </c>
      <c r="G148" s="235"/>
      <c r="H148" s="235"/>
      <c r="I148" s="235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46">
        <v>56</v>
      </c>
      <c r="B149" s="246" t="s">
        <v>190</v>
      </c>
      <c r="C149" s="246" t="s">
        <v>91</v>
      </c>
      <c r="D149" s="235">
        <v>25.272727272727273</v>
      </c>
      <c r="E149" s="235">
        <v>24</v>
      </c>
      <c r="F149" s="235">
        <v>28</v>
      </c>
      <c r="G149" s="235"/>
      <c r="H149" s="235"/>
      <c r="I149" s="235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46">
        <v>56</v>
      </c>
      <c r="B150" s="246" t="s">
        <v>183</v>
      </c>
      <c r="C150" s="246" t="s">
        <v>91</v>
      </c>
      <c r="D150" s="235">
        <v>27</v>
      </c>
      <c r="E150" s="235">
        <v>26</v>
      </c>
      <c r="F150" s="235">
        <v>28</v>
      </c>
      <c r="G150" s="235"/>
      <c r="H150" s="235"/>
      <c r="I150" s="235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46">
        <v>56</v>
      </c>
      <c r="B151" s="246" t="s">
        <v>174</v>
      </c>
      <c r="C151" s="246" t="s">
        <v>91</v>
      </c>
      <c r="D151" s="235">
        <v>27.6</v>
      </c>
      <c r="E151" s="235">
        <v>27</v>
      </c>
      <c r="F151" s="235">
        <v>28</v>
      </c>
      <c r="G151" s="235"/>
      <c r="H151" s="235"/>
      <c r="I151" s="235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46">
        <v>56</v>
      </c>
      <c r="B152" s="246" t="s">
        <v>172</v>
      </c>
      <c r="C152" s="246" t="s">
        <v>91</v>
      </c>
      <c r="D152" s="235">
        <v>28.333333333333332</v>
      </c>
      <c r="E152" s="235">
        <v>28</v>
      </c>
      <c r="F152" s="235">
        <v>29</v>
      </c>
      <c r="G152" s="235"/>
      <c r="H152" s="235"/>
      <c r="I152" s="235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46">
        <v>56</v>
      </c>
      <c r="B153" s="246" t="s">
        <v>173</v>
      </c>
      <c r="C153" s="246" t="s">
        <v>91</v>
      </c>
      <c r="D153" s="235">
        <v>28.333333333333332</v>
      </c>
      <c r="E153" s="235">
        <v>26</v>
      </c>
      <c r="F153" s="235">
        <v>30</v>
      </c>
      <c r="G153" s="235"/>
      <c r="H153" s="235"/>
      <c r="I153" s="235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46">
        <v>57</v>
      </c>
      <c r="B154" s="246" t="s">
        <v>190</v>
      </c>
      <c r="C154" s="246" t="s">
        <v>92</v>
      </c>
      <c r="D154" s="235">
        <v>50</v>
      </c>
      <c r="E154" s="235">
        <v>50</v>
      </c>
      <c r="F154" s="235">
        <v>50</v>
      </c>
      <c r="G154" s="235"/>
      <c r="H154" s="235"/>
      <c r="I154" s="235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46">
        <v>57</v>
      </c>
      <c r="B155" s="246" t="s">
        <v>174</v>
      </c>
      <c r="C155" s="246" t="s">
        <v>92</v>
      </c>
      <c r="D155" s="235">
        <v>37.75</v>
      </c>
      <c r="E155" s="235">
        <v>35</v>
      </c>
      <c r="F155" s="235">
        <v>40</v>
      </c>
      <c r="G155" s="235"/>
      <c r="H155" s="235"/>
      <c r="I155" s="23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46">
        <v>57</v>
      </c>
      <c r="B156" s="246" t="s">
        <v>172</v>
      </c>
      <c r="C156" s="246" t="s">
        <v>92</v>
      </c>
      <c r="D156" s="235">
        <v>38</v>
      </c>
      <c r="E156" s="235">
        <v>38</v>
      </c>
      <c r="F156" s="235">
        <v>38</v>
      </c>
      <c r="G156" s="235"/>
      <c r="H156" s="235"/>
      <c r="I156" s="235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46">
        <v>57</v>
      </c>
      <c r="B157" s="246" t="s">
        <v>173</v>
      </c>
      <c r="C157" s="246" t="s">
        <v>92</v>
      </c>
      <c r="D157" s="235">
        <v>43</v>
      </c>
      <c r="E157" s="235">
        <v>43</v>
      </c>
      <c r="F157" s="235">
        <v>43</v>
      </c>
      <c r="G157" s="235"/>
      <c r="H157" s="235"/>
      <c r="I157" s="235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46">
        <v>58</v>
      </c>
      <c r="B158" s="246" t="s">
        <v>229</v>
      </c>
      <c r="C158" s="246" t="s">
        <v>93</v>
      </c>
      <c r="D158" s="235">
        <v>25</v>
      </c>
      <c r="E158" s="235">
        <v>25</v>
      </c>
      <c r="F158" s="235">
        <v>25</v>
      </c>
      <c r="G158" s="235"/>
      <c r="H158" s="235"/>
      <c r="I158" s="235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46">
        <v>58</v>
      </c>
      <c r="B159" s="246" t="s">
        <v>190</v>
      </c>
      <c r="C159" s="246" t="s">
        <v>93</v>
      </c>
      <c r="D159" s="235">
        <v>25.4</v>
      </c>
      <c r="E159" s="235">
        <v>25</v>
      </c>
      <c r="F159" s="235">
        <v>27</v>
      </c>
      <c r="G159" s="235"/>
      <c r="H159" s="235"/>
      <c r="I159" s="235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46">
        <v>58</v>
      </c>
      <c r="B160" s="246" t="s">
        <v>183</v>
      </c>
      <c r="C160" s="246" t="s">
        <v>93</v>
      </c>
      <c r="D160" s="235">
        <v>25.5</v>
      </c>
      <c r="E160" s="235">
        <v>25</v>
      </c>
      <c r="F160" s="235">
        <v>26</v>
      </c>
      <c r="G160" s="235"/>
      <c r="H160" s="235"/>
      <c r="I160" s="235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46">
        <v>58</v>
      </c>
      <c r="B161" s="246" t="s">
        <v>174</v>
      </c>
      <c r="C161" s="246" t="s">
        <v>93</v>
      </c>
      <c r="D161" s="235">
        <v>26.666666666666668</v>
      </c>
      <c r="E161" s="235">
        <v>26</v>
      </c>
      <c r="F161" s="235">
        <v>28</v>
      </c>
      <c r="G161" s="235"/>
      <c r="H161" s="235"/>
      <c r="I161" s="235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46">
        <v>58</v>
      </c>
      <c r="B162" s="246" t="s">
        <v>172</v>
      </c>
      <c r="C162" s="246" t="s">
        <v>93</v>
      </c>
      <c r="D162" s="235">
        <v>27.333333333333332</v>
      </c>
      <c r="E162" s="235">
        <v>27</v>
      </c>
      <c r="F162" s="235">
        <v>28</v>
      </c>
      <c r="G162" s="235"/>
      <c r="H162" s="235"/>
      <c r="I162" s="235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46">
        <v>58</v>
      </c>
      <c r="B163" s="246" t="s">
        <v>173</v>
      </c>
      <c r="C163" s="246" t="s">
        <v>93</v>
      </c>
      <c r="D163" s="235">
        <v>25</v>
      </c>
      <c r="E163" s="235">
        <v>25</v>
      </c>
      <c r="F163" s="235">
        <v>25</v>
      </c>
      <c r="G163" s="235"/>
      <c r="H163" s="235"/>
      <c r="I163" s="235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46">
        <v>59</v>
      </c>
      <c r="B164" s="246" t="s">
        <v>229</v>
      </c>
      <c r="C164" s="246" t="s">
        <v>94</v>
      </c>
      <c r="D164" s="235">
        <v>10</v>
      </c>
      <c r="E164" s="235">
        <v>10</v>
      </c>
      <c r="F164" s="235">
        <v>10</v>
      </c>
      <c r="G164" s="235"/>
      <c r="H164" s="235"/>
      <c r="I164" s="235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46">
        <v>59</v>
      </c>
      <c r="B165" s="246" t="s">
        <v>190</v>
      </c>
      <c r="C165" s="246" t="s">
        <v>94</v>
      </c>
      <c r="D165" s="235">
        <v>10</v>
      </c>
      <c r="E165" s="235">
        <v>10</v>
      </c>
      <c r="F165" s="235">
        <v>10</v>
      </c>
      <c r="G165" s="235"/>
      <c r="H165" s="235"/>
      <c r="I165" s="23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46">
        <v>59</v>
      </c>
      <c r="B166" s="246" t="s">
        <v>183</v>
      </c>
      <c r="C166" s="246" t="s">
        <v>94</v>
      </c>
      <c r="D166" s="235">
        <v>13</v>
      </c>
      <c r="E166" s="235">
        <v>12</v>
      </c>
      <c r="F166" s="235">
        <v>14</v>
      </c>
      <c r="G166" s="235"/>
      <c r="H166" s="235"/>
      <c r="I166" s="235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46">
        <v>59</v>
      </c>
      <c r="B167" s="246" t="s">
        <v>174</v>
      </c>
      <c r="C167" s="246" t="s">
        <v>94</v>
      </c>
      <c r="D167" s="235">
        <v>12.6</v>
      </c>
      <c r="E167" s="235">
        <v>12</v>
      </c>
      <c r="F167" s="235">
        <v>14</v>
      </c>
      <c r="G167" s="235"/>
      <c r="H167" s="235"/>
      <c r="I167" s="235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46">
        <v>59</v>
      </c>
      <c r="B168" s="246" t="s">
        <v>173</v>
      </c>
      <c r="C168" s="246" t="s">
        <v>94</v>
      </c>
      <c r="D168" s="235">
        <v>11.5</v>
      </c>
      <c r="E168" s="235">
        <v>11</v>
      </c>
      <c r="F168" s="235">
        <v>12</v>
      </c>
      <c r="G168" s="235"/>
      <c r="H168" s="235"/>
      <c r="I168" s="235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46">
        <v>62</v>
      </c>
      <c r="B169" s="246" t="s">
        <v>229</v>
      </c>
      <c r="C169" s="246" t="s">
        <v>96</v>
      </c>
      <c r="D169" s="235">
        <v>28</v>
      </c>
      <c r="E169" s="235">
        <v>28</v>
      </c>
      <c r="F169" s="235">
        <v>28</v>
      </c>
      <c r="G169" s="235"/>
      <c r="H169" s="235"/>
      <c r="I169" s="235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46">
        <v>62</v>
      </c>
      <c r="B170" s="246" t="s">
        <v>190</v>
      </c>
      <c r="C170" s="246" t="s">
        <v>96</v>
      </c>
      <c r="D170" s="235">
        <v>22.2</v>
      </c>
      <c r="E170" s="235">
        <v>20</v>
      </c>
      <c r="F170" s="235">
        <v>24</v>
      </c>
      <c r="G170" s="235"/>
      <c r="H170" s="235"/>
      <c r="I170" s="235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46">
        <v>62</v>
      </c>
      <c r="B171" s="246" t="s">
        <v>174</v>
      </c>
      <c r="C171" s="246" t="s">
        <v>96</v>
      </c>
      <c r="D171" s="235">
        <v>26</v>
      </c>
      <c r="E171" s="235">
        <v>26</v>
      </c>
      <c r="F171" s="235">
        <v>26</v>
      </c>
      <c r="G171" s="235"/>
      <c r="H171" s="235"/>
      <c r="I171" s="235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46">
        <v>63</v>
      </c>
      <c r="B172" s="246" t="s">
        <v>190</v>
      </c>
      <c r="C172" s="246" t="s">
        <v>97</v>
      </c>
      <c r="D172" s="235">
        <v>19.2</v>
      </c>
      <c r="E172" s="235">
        <v>18</v>
      </c>
      <c r="F172" s="235">
        <v>20</v>
      </c>
      <c r="G172" s="235"/>
      <c r="H172" s="235"/>
      <c r="I172" s="235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46">
        <v>63</v>
      </c>
      <c r="B173" s="246" t="s">
        <v>174</v>
      </c>
      <c r="C173" s="246" t="s">
        <v>97</v>
      </c>
      <c r="D173" s="235">
        <v>23.6</v>
      </c>
      <c r="E173" s="235">
        <v>22</v>
      </c>
      <c r="F173" s="235">
        <v>25</v>
      </c>
      <c r="G173" s="235"/>
      <c r="H173" s="235"/>
      <c r="I173" s="235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46">
        <v>63</v>
      </c>
      <c r="B174" s="246" t="s">
        <v>172</v>
      </c>
      <c r="C174" s="246" t="s">
        <v>97</v>
      </c>
      <c r="D174" s="235">
        <v>20</v>
      </c>
      <c r="E174" s="235">
        <v>20</v>
      </c>
      <c r="F174" s="235">
        <v>20</v>
      </c>
      <c r="G174" s="235"/>
      <c r="H174" s="235"/>
      <c r="I174" s="235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46">
        <v>63</v>
      </c>
      <c r="B175" s="246" t="s">
        <v>173</v>
      </c>
      <c r="C175" s="246" t="s">
        <v>97</v>
      </c>
      <c r="D175" s="235">
        <v>21.333333333333332</v>
      </c>
      <c r="E175" s="235">
        <v>20</v>
      </c>
      <c r="F175" s="235">
        <v>22</v>
      </c>
      <c r="G175" s="235"/>
      <c r="H175" s="235"/>
      <c r="I175" s="23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46">
        <v>64</v>
      </c>
      <c r="B176" s="246" t="s">
        <v>190</v>
      </c>
      <c r="C176" s="246" t="s">
        <v>98</v>
      </c>
      <c r="D176" s="235">
        <v>10.333333333333334</v>
      </c>
      <c r="E176" s="235">
        <v>10</v>
      </c>
      <c r="F176" s="235">
        <v>11</v>
      </c>
      <c r="G176" s="235"/>
      <c r="H176" s="235"/>
      <c r="I176" s="235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46">
        <v>64</v>
      </c>
      <c r="B177" s="246" t="s">
        <v>174</v>
      </c>
      <c r="C177" s="246" t="s">
        <v>98</v>
      </c>
      <c r="D177" s="235">
        <v>10.666666666666666</v>
      </c>
      <c r="E177" s="235">
        <v>10</v>
      </c>
      <c r="F177" s="235">
        <v>12</v>
      </c>
      <c r="G177" s="235"/>
      <c r="H177" s="235"/>
      <c r="I177" s="235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46">
        <v>64</v>
      </c>
      <c r="B178" s="246" t="s">
        <v>172</v>
      </c>
      <c r="C178" s="246" t="s">
        <v>98</v>
      </c>
      <c r="D178" s="235">
        <v>10</v>
      </c>
      <c r="E178" s="235">
        <v>10</v>
      </c>
      <c r="F178" s="235">
        <v>10</v>
      </c>
      <c r="G178" s="235"/>
      <c r="H178" s="235"/>
      <c r="I178" s="235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46">
        <v>64</v>
      </c>
      <c r="B179" s="246" t="s">
        <v>173</v>
      </c>
      <c r="C179" s="246" t="s">
        <v>98</v>
      </c>
      <c r="D179" s="235">
        <v>12</v>
      </c>
      <c r="E179" s="235">
        <v>12</v>
      </c>
      <c r="F179" s="235">
        <v>12</v>
      </c>
      <c r="G179" s="235"/>
      <c r="H179" s="235"/>
      <c r="I179" s="235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46">
        <v>65</v>
      </c>
      <c r="B180" s="246" t="s">
        <v>229</v>
      </c>
      <c r="C180" s="246" t="s">
        <v>98</v>
      </c>
      <c r="D180" s="235">
        <v>8</v>
      </c>
      <c r="E180" s="235">
        <v>8</v>
      </c>
      <c r="F180" s="235">
        <v>8</v>
      </c>
      <c r="G180" s="235"/>
      <c r="H180" s="235"/>
      <c r="I180" s="235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46">
        <v>65</v>
      </c>
      <c r="B181" s="246" t="s">
        <v>190</v>
      </c>
      <c r="C181" s="246" t="s">
        <v>98</v>
      </c>
      <c r="D181" s="235">
        <v>8</v>
      </c>
      <c r="E181" s="235">
        <v>8</v>
      </c>
      <c r="F181" s="235">
        <v>8</v>
      </c>
      <c r="G181" s="235"/>
      <c r="H181" s="235"/>
      <c r="I181" s="235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46">
        <v>65</v>
      </c>
      <c r="B182" s="246" t="s">
        <v>174</v>
      </c>
      <c r="C182" s="246" t="s">
        <v>98</v>
      </c>
      <c r="D182" s="235">
        <v>8.1666666666666661</v>
      </c>
      <c r="E182" s="235">
        <v>8</v>
      </c>
      <c r="F182" s="235">
        <v>9</v>
      </c>
      <c r="G182" s="235"/>
      <c r="H182" s="235"/>
      <c r="I182" s="235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46">
        <v>65</v>
      </c>
      <c r="B183" s="246" t="s">
        <v>172</v>
      </c>
      <c r="C183" s="246" t="s">
        <v>98</v>
      </c>
      <c r="D183" s="235">
        <v>7</v>
      </c>
      <c r="E183" s="235">
        <v>7</v>
      </c>
      <c r="F183" s="235">
        <v>7</v>
      </c>
      <c r="G183" s="235"/>
      <c r="H183" s="235"/>
      <c r="I183" s="235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46">
        <v>68</v>
      </c>
      <c r="B184" s="246" t="s">
        <v>190</v>
      </c>
      <c r="C184" s="246" t="s">
        <v>101</v>
      </c>
      <c r="D184" s="235">
        <v>10.666666666666666</v>
      </c>
      <c r="E184" s="235">
        <v>10</v>
      </c>
      <c r="F184" s="235">
        <v>11</v>
      </c>
      <c r="G184" s="235"/>
      <c r="H184" s="235"/>
      <c r="I184" s="235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46">
        <v>68</v>
      </c>
      <c r="B185" s="246" t="s">
        <v>174</v>
      </c>
      <c r="C185" s="246" t="s">
        <v>101</v>
      </c>
      <c r="D185" s="235">
        <v>12.4</v>
      </c>
      <c r="E185" s="235">
        <v>12</v>
      </c>
      <c r="F185" s="235">
        <v>13</v>
      </c>
      <c r="G185" s="235"/>
      <c r="H185" s="235"/>
      <c r="I185" s="23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46">
        <v>68</v>
      </c>
      <c r="B186" s="246" t="s">
        <v>173</v>
      </c>
      <c r="C186" s="246" t="s">
        <v>101</v>
      </c>
      <c r="D186" s="235">
        <v>14.333333333333334</v>
      </c>
      <c r="E186" s="235">
        <v>14</v>
      </c>
      <c r="F186" s="235">
        <v>15</v>
      </c>
      <c r="G186" s="235"/>
      <c r="H186" s="235"/>
      <c r="I186" s="235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46">
        <v>69</v>
      </c>
      <c r="B187" s="246" t="s">
        <v>229</v>
      </c>
      <c r="C187" s="246" t="s">
        <v>102</v>
      </c>
      <c r="D187" s="235">
        <v>8</v>
      </c>
      <c r="E187" s="235">
        <v>8</v>
      </c>
      <c r="F187" s="235">
        <v>8</v>
      </c>
      <c r="G187" s="235"/>
      <c r="H187" s="235"/>
      <c r="I187" s="235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46">
        <v>69</v>
      </c>
      <c r="B188" s="246" t="s">
        <v>190</v>
      </c>
      <c r="C188" s="246" t="s">
        <v>102</v>
      </c>
      <c r="D188" s="235">
        <v>7.333333333333333</v>
      </c>
      <c r="E188" s="235">
        <v>7</v>
      </c>
      <c r="F188" s="235">
        <v>8</v>
      </c>
      <c r="G188" s="235"/>
      <c r="H188" s="235"/>
      <c r="I188" s="235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46">
        <v>69</v>
      </c>
      <c r="B189" s="246" t="s">
        <v>172</v>
      </c>
      <c r="C189" s="246" t="s">
        <v>102</v>
      </c>
      <c r="D189" s="235">
        <v>7</v>
      </c>
      <c r="E189" s="235">
        <v>7</v>
      </c>
      <c r="F189" s="235">
        <v>7</v>
      </c>
      <c r="G189" s="235"/>
      <c r="H189" s="235"/>
      <c r="I189" s="235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46">
        <v>69</v>
      </c>
      <c r="B190" s="246" t="s">
        <v>173</v>
      </c>
      <c r="C190" s="246" t="s">
        <v>102</v>
      </c>
      <c r="D190" s="235">
        <v>6</v>
      </c>
      <c r="E190" s="235">
        <v>6</v>
      </c>
      <c r="F190" s="235">
        <v>6</v>
      </c>
      <c r="G190" s="235"/>
      <c r="H190" s="235"/>
      <c r="I190" s="235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46">
        <v>72</v>
      </c>
      <c r="B191" s="246" t="s">
        <v>190</v>
      </c>
      <c r="C191" s="246" t="s">
        <v>103</v>
      </c>
      <c r="D191" s="235">
        <v>6</v>
      </c>
      <c r="E191" s="235">
        <v>6</v>
      </c>
      <c r="F191" s="235">
        <v>6</v>
      </c>
      <c r="G191" s="235"/>
      <c r="H191" s="235"/>
      <c r="I191" s="235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46">
        <v>72</v>
      </c>
      <c r="B192" s="246" t="s">
        <v>174</v>
      </c>
      <c r="C192" s="246" t="s">
        <v>103</v>
      </c>
      <c r="D192" s="235">
        <v>7.666666666666667</v>
      </c>
      <c r="E192" s="235">
        <v>7</v>
      </c>
      <c r="F192" s="235">
        <v>8</v>
      </c>
      <c r="G192" s="235"/>
      <c r="H192" s="235"/>
      <c r="I192" s="235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46">
        <v>72</v>
      </c>
      <c r="B193" s="246" t="s">
        <v>172</v>
      </c>
      <c r="C193" s="246" t="s">
        <v>103</v>
      </c>
      <c r="D193" s="235">
        <v>8</v>
      </c>
      <c r="E193" s="235">
        <v>8</v>
      </c>
      <c r="F193" s="235">
        <v>8</v>
      </c>
      <c r="G193" s="235"/>
      <c r="H193" s="235"/>
      <c r="I193" s="235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46">
        <v>72</v>
      </c>
      <c r="B194" s="246" t="s">
        <v>173</v>
      </c>
      <c r="C194" s="246" t="s">
        <v>103</v>
      </c>
      <c r="D194" s="235">
        <v>7.25</v>
      </c>
      <c r="E194" s="235">
        <v>6</v>
      </c>
      <c r="F194" s="235">
        <v>8</v>
      </c>
      <c r="G194" s="235"/>
      <c r="H194" s="235"/>
      <c r="I194" s="235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46">
        <v>73</v>
      </c>
      <c r="B195" s="246" t="s">
        <v>190</v>
      </c>
      <c r="C195" s="246" t="s">
        <v>104</v>
      </c>
      <c r="D195" s="235">
        <v>4</v>
      </c>
      <c r="E195" s="235">
        <v>4</v>
      </c>
      <c r="F195" s="235">
        <v>4</v>
      </c>
      <c r="G195" s="235"/>
      <c r="H195" s="235"/>
      <c r="I195" s="23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46">
        <v>73</v>
      </c>
      <c r="B196" s="246" t="s">
        <v>172</v>
      </c>
      <c r="C196" s="246" t="s">
        <v>104</v>
      </c>
      <c r="D196" s="235">
        <v>8</v>
      </c>
      <c r="E196" s="235">
        <v>8</v>
      </c>
      <c r="F196" s="235">
        <v>8</v>
      </c>
      <c r="G196" s="235"/>
      <c r="H196" s="235"/>
      <c r="I196" s="235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46">
        <v>79</v>
      </c>
      <c r="B197" s="246" t="s">
        <v>229</v>
      </c>
      <c r="C197" s="246" t="s">
        <v>110</v>
      </c>
      <c r="D197" s="235">
        <v>12</v>
      </c>
      <c r="E197" s="235">
        <v>12</v>
      </c>
      <c r="F197" s="235">
        <v>12</v>
      </c>
      <c r="G197" s="235"/>
      <c r="H197" s="235"/>
      <c r="I197" s="235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46">
        <v>79</v>
      </c>
      <c r="B198" s="246" t="s">
        <v>190</v>
      </c>
      <c r="C198" s="246" t="s">
        <v>110</v>
      </c>
      <c r="D198" s="235">
        <v>12</v>
      </c>
      <c r="E198" s="235">
        <v>12</v>
      </c>
      <c r="F198" s="235">
        <v>12</v>
      </c>
      <c r="G198" s="235"/>
      <c r="H198" s="235"/>
      <c r="I198" s="235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46">
        <v>79</v>
      </c>
      <c r="B199" s="246" t="s">
        <v>174</v>
      </c>
      <c r="C199" s="246" t="s">
        <v>110</v>
      </c>
      <c r="D199" s="235">
        <v>7.7142857142857144</v>
      </c>
      <c r="E199" s="235">
        <v>7</v>
      </c>
      <c r="F199" s="235">
        <v>8</v>
      </c>
      <c r="G199" s="235"/>
      <c r="H199" s="235"/>
      <c r="I199" s="235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46">
        <v>79</v>
      </c>
      <c r="B200" s="246" t="s">
        <v>172</v>
      </c>
      <c r="C200" s="246" t="s">
        <v>110</v>
      </c>
      <c r="D200" s="235">
        <v>8.5</v>
      </c>
      <c r="E200" s="235">
        <v>8</v>
      </c>
      <c r="F200" s="235">
        <v>9</v>
      </c>
      <c r="G200" s="235"/>
      <c r="H200" s="235"/>
      <c r="I200" s="235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46">
        <v>79</v>
      </c>
      <c r="B201" s="246" t="s">
        <v>173</v>
      </c>
      <c r="C201" s="246" t="s">
        <v>110</v>
      </c>
      <c r="D201" s="235">
        <v>10</v>
      </c>
      <c r="E201" s="235">
        <v>10</v>
      </c>
      <c r="F201" s="235">
        <v>10</v>
      </c>
      <c r="G201" s="235"/>
      <c r="H201" s="235"/>
      <c r="I201" s="235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46">
        <v>80</v>
      </c>
      <c r="B202" s="246" t="s">
        <v>229</v>
      </c>
      <c r="C202" s="246" t="s">
        <v>111</v>
      </c>
      <c r="D202" s="235">
        <v>18</v>
      </c>
      <c r="E202" s="235">
        <v>18</v>
      </c>
      <c r="F202" s="235">
        <v>18</v>
      </c>
      <c r="G202" s="235"/>
      <c r="H202" s="235"/>
      <c r="I202" s="235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46">
        <v>80</v>
      </c>
      <c r="B203" s="246" t="s">
        <v>190</v>
      </c>
      <c r="C203" s="246" t="s">
        <v>111</v>
      </c>
      <c r="D203" s="235">
        <v>18</v>
      </c>
      <c r="E203" s="235">
        <v>18</v>
      </c>
      <c r="F203" s="235">
        <v>18</v>
      </c>
      <c r="G203" s="235"/>
      <c r="H203" s="235"/>
      <c r="I203" s="235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46">
        <v>80</v>
      </c>
      <c r="B204" s="246" t="s">
        <v>174</v>
      </c>
      <c r="C204" s="246" t="s">
        <v>111</v>
      </c>
      <c r="D204" s="235">
        <v>13.8</v>
      </c>
      <c r="E204" s="235">
        <v>13</v>
      </c>
      <c r="F204" s="235">
        <v>14</v>
      </c>
      <c r="G204" s="235"/>
      <c r="H204" s="235"/>
      <c r="I204" s="235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46">
        <v>80</v>
      </c>
      <c r="B205" s="246" t="s">
        <v>172</v>
      </c>
      <c r="C205" s="246" t="s">
        <v>111</v>
      </c>
      <c r="D205" s="235">
        <v>16</v>
      </c>
      <c r="E205" s="235">
        <v>16</v>
      </c>
      <c r="F205" s="235">
        <v>16</v>
      </c>
      <c r="G205" s="235"/>
      <c r="H205" s="235"/>
      <c r="I205" s="23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46">
        <v>81</v>
      </c>
      <c r="B206" s="246" t="s">
        <v>190</v>
      </c>
      <c r="C206" s="246" t="s">
        <v>112</v>
      </c>
      <c r="D206" s="235">
        <v>16</v>
      </c>
      <c r="E206" s="235">
        <v>16</v>
      </c>
      <c r="F206" s="235">
        <v>16</v>
      </c>
      <c r="G206" s="235"/>
      <c r="H206" s="235"/>
      <c r="I206" s="235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46">
        <v>84</v>
      </c>
      <c r="B207" s="246" t="s">
        <v>190</v>
      </c>
      <c r="C207" s="246" t="s">
        <v>115</v>
      </c>
      <c r="D207" s="235">
        <v>15.833333333333334</v>
      </c>
      <c r="E207" s="235">
        <v>15</v>
      </c>
      <c r="F207" s="235">
        <v>16</v>
      </c>
      <c r="G207" s="235"/>
      <c r="H207" s="235"/>
      <c r="I207" s="235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46">
        <v>84</v>
      </c>
      <c r="B208" s="246" t="s">
        <v>174</v>
      </c>
      <c r="C208" s="246" t="s">
        <v>115</v>
      </c>
      <c r="D208" s="235">
        <v>17.666666666666668</v>
      </c>
      <c r="E208" s="235">
        <v>17</v>
      </c>
      <c r="F208" s="235">
        <v>18</v>
      </c>
      <c r="G208" s="235"/>
      <c r="H208" s="235"/>
      <c r="I208" s="235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46">
        <v>84</v>
      </c>
      <c r="B209" s="246" t="s">
        <v>172</v>
      </c>
      <c r="C209" s="246" t="s">
        <v>115</v>
      </c>
      <c r="D209" s="235">
        <v>16.5</v>
      </c>
      <c r="E209" s="235">
        <v>16</v>
      </c>
      <c r="F209" s="235">
        <v>17</v>
      </c>
      <c r="G209" s="235"/>
      <c r="H209" s="235"/>
      <c r="I209" s="235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46">
        <v>84</v>
      </c>
      <c r="B210" s="246" t="s">
        <v>173</v>
      </c>
      <c r="C210" s="246" t="s">
        <v>115</v>
      </c>
      <c r="D210" s="235">
        <v>20</v>
      </c>
      <c r="E210" s="235">
        <v>20</v>
      </c>
      <c r="F210" s="235">
        <v>20</v>
      </c>
      <c r="G210" s="235"/>
      <c r="H210" s="235"/>
      <c r="I210" s="235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46">
        <v>85</v>
      </c>
      <c r="B211" s="246" t="s">
        <v>190</v>
      </c>
      <c r="C211" s="246" t="s">
        <v>116</v>
      </c>
      <c r="D211" s="235">
        <v>13.5</v>
      </c>
      <c r="E211" s="235">
        <v>13</v>
      </c>
      <c r="F211" s="235">
        <v>14</v>
      </c>
      <c r="G211" s="235"/>
      <c r="H211" s="235"/>
      <c r="I211" s="235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46">
        <v>86</v>
      </c>
      <c r="B212" s="246" t="s">
        <v>229</v>
      </c>
      <c r="C212" s="246" t="s">
        <v>117</v>
      </c>
      <c r="D212" s="235">
        <v>200</v>
      </c>
      <c r="E212" s="235">
        <v>200</v>
      </c>
      <c r="F212" s="235">
        <v>200</v>
      </c>
      <c r="G212" s="235"/>
      <c r="H212" s="235"/>
      <c r="I212" s="235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46">
        <v>86</v>
      </c>
      <c r="B213" s="246" t="s">
        <v>190</v>
      </c>
      <c r="C213" s="246" t="s">
        <v>117</v>
      </c>
      <c r="D213" s="235">
        <v>200</v>
      </c>
      <c r="E213" s="235">
        <v>200</v>
      </c>
      <c r="F213" s="235">
        <v>200</v>
      </c>
      <c r="G213" s="235"/>
      <c r="H213" s="235"/>
      <c r="I213" s="235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46">
        <v>86</v>
      </c>
      <c r="B214" s="246" t="s">
        <v>174</v>
      </c>
      <c r="C214" s="246" t="s">
        <v>117</v>
      </c>
      <c r="D214" s="235">
        <v>187</v>
      </c>
      <c r="E214" s="235">
        <v>185</v>
      </c>
      <c r="F214" s="235">
        <v>190</v>
      </c>
      <c r="G214" s="235"/>
      <c r="H214" s="235"/>
      <c r="I214" s="235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46">
        <v>86</v>
      </c>
      <c r="B215" s="246" t="s">
        <v>172</v>
      </c>
      <c r="C215" s="246" t="s">
        <v>117</v>
      </c>
      <c r="D215" s="235">
        <v>250</v>
      </c>
      <c r="E215" s="235">
        <v>250</v>
      </c>
      <c r="F215" s="235">
        <v>250</v>
      </c>
      <c r="G215" s="235"/>
      <c r="H215" s="235"/>
      <c r="I215" s="23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46">
        <v>86</v>
      </c>
      <c r="B216" s="246" t="s">
        <v>173</v>
      </c>
      <c r="C216" s="246" t="s">
        <v>117</v>
      </c>
      <c r="D216" s="235">
        <v>220</v>
      </c>
      <c r="E216" s="235">
        <v>220</v>
      </c>
      <c r="F216" s="235">
        <v>220</v>
      </c>
      <c r="G216" s="235"/>
      <c r="H216" s="235"/>
      <c r="I216" s="235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46">
        <v>87</v>
      </c>
      <c r="B217" s="246" t="s">
        <v>190</v>
      </c>
      <c r="C217" s="246" t="s">
        <v>118</v>
      </c>
      <c r="D217" s="235">
        <v>150</v>
      </c>
      <c r="E217" s="235">
        <v>150</v>
      </c>
      <c r="F217" s="235">
        <v>150</v>
      </c>
      <c r="G217" s="235"/>
      <c r="H217" s="235"/>
      <c r="I217" s="235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46">
        <v>88</v>
      </c>
      <c r="B218" s="246" t="s">
        <v>190</v>
      </c>
      <c r="C218" s="246" t="s">
        <v>119</v>
      </c>
      <c r="D218" s="235">
        <v>125</v>
      </c>
      <c r="E218" s="235">
        <v>125</v>
      </c>
      <c r="F218" s="235">
        <v>125</v>
      </c>
      <c r="G218" s="235"/>
      <c r="H218" s="235"/>
      <c r="I218" s="235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46">
        <v>88</v>
      </c>
      <c r="B219" s="246" t="s">
        <v>174</v>
      </c>
      <c r="C219" s="246" t="s">
        <v>119</v>
      </c>
      <c r="D219" s="235">
        <v>106</v>
      </c>
      <c r="E219" s="235">
        <v>100</v>
      </c>
      <c r="F219" s="235">
        <v>110</v>
      </c>
      <c r="G219" s="235"/>
      <c r="H219" s="235"/>
      <c r="I219" s="235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46">
        <v>88</v>
      </c>
      <c r="B220" s="246" t="s">
        <v>172</v>
      </c>
      <c r="C220" s="246" t="s">
        <v>119</v>
      </c>
      <c r="D220" s="235">
        <v>120</v>
      </c>
      <c r="E220" s="235">
        <v>120</v>
      </c>
      <c r="F220" s="235">
        <v>120</v>
      </c>
      <c r="G220" s="235"/>
      <c r="H220" s="235"/>
      <c r="I220" s="235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46">
        <v>89</v>
      </c>
      <c r="B221" s="246" t="s">
        <v>229</v>
      </c>
      <c r="C221" s="246" t="s">
        <v>120</v>
      </c>
      <c r="D221" s="235">
        <v>25</v>
      </c>
      <c r="E221" s="235">
        <v>25</v>
      </c>
      <c r="F221" s="235">
        <v>25</v>
      </c>
      <c r="G221" s="235"/>
      <c r="H221" s="235"/>
      <c r="I221" s="235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46">
        <v>89</v>
      </c>
      <c r="B222" s="246" t="s">
        <v>190</v>
      </c>
      <c r="C222" s="246" t="s">
        <v>120</v>
      </c>
      <c r="D222" s="235">
        <v>27</v>
      </c>
      <c r="E222" s="235">
        <v>27</v>
      </c>
      <c r="F222" s="235">
        <v>27</v>
      </c>
      <c r="G222" s="235"/>
      <c r="H222" s="235"/>
      <c r="I222" s="235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46">
        <v>89</v>
      </c>
      <c r="B223" s="246" t="s">
        <v>174</v>
      </c>
      <c r="C223" s="246" t="s">
        <v>120</v>
      </c>
      <c r="D223" s="235">
        <v>26</v>
      </c>
      <c r="E223" s="235">
        <v>25</v>
      </c>
      <c r="F223" s="235">
        <v>27</v>
      </c>
      <c r="G223" s="235"/>
      <c r="H223" s="235"/>
      <c r="I223" s="235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46">
        <v>89</v>
      </c>
      <c r="B224" s="246" t="s">
        <v>172</v>
      </c>
      <c r="C224" s="246" t="s">
        <v>120</v>
      </c>
      <c r="D224" s="235">
        <v>29.666666666666668</v>
      </c>
      <c r="E224" s="235">
        <v>29</v>
      </c>
      <c r="F224" s="235">
        <v>30</v>
      </c>
      <c r="G224" s="235"/>
      <c r="H224" s="235"/>
      <c r="I224" s="235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46">
        <v>89</v>
      </c>
      <c r="B225" s="246" t="s">
        <v>173</v>
      </c>
      <c r="C225" s="246" t="s">
        <v>120</v>
      </c>
      <c r="D225" s="235">
        <v>29.5</v>
      </c>
      <c r="E225" s="235">
        <v>29</v>
      </c>
      <c r="F225" s="235">
        <v>30</v>
      </c>
      <c r="G225" s="235"/>
      <c r="H225" s="235"/>
      <c r="I225" s="23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46">
        <v>90</v>
      </c>
      <c r="B226" s="246" t="s">
        <v>190</v>
      </c>
      <c r="C226" s="246" t="s">
        <v>121</v>
      </c>
      <c r="D226" s="235">
        <v>17</v>
      </c>
      <c r="E226" s="235">
        <v>17</v>
      </c>
      <c r="F226" s="235">
        <v>17</v>
      </c>
      <c r="G226" s="235"/>
      <c r="H226" s="235"/>
      <c r="I226" s="235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46">
        <v>90</v>
      </c>
      <c r="B227" s="246" t="s">
        <v>174</v>
      </c>
      <c r="C227" s="246" t="s">
        <v>121</v>
      </c>
      <c r="D227" s="235">
        <v>20.5</v>
      </c>
      <c r="E227" s="235">
        <v>20</v>
      </c>
      <c r="F227" s="235">
        <v>21</v>
      </c>
      <c r="G227" s="235"/>
      <c r="H227" s="235"/>
      <c r="I227" s="235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46">
        <v>90</v>
      </c>
      <c r="B228" s="246" t="s">
        <v>173</v>
      </c>
      <c r="C228" s="246" t="s">
        <v>121</v>
      </c>
      <c r="D228" s="235">
        <v>26</v>
      </c>
      <c r="E228" s="235">
        <v>26</v>
      </c>
      <c r="F228" s="235">
        <v>26</v>
      </c>
      <c r="G228" s="235"/>
      <c r="H228" s="235"/>
      <c r="I228" s="235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46">
        <v>92</v>
      </c>
      <c r="B229" s="246" t="s">
        <v>190</v>
      </c>
      <c r="C229" s="246" t="s">
        <v>122</v>
      </c>
      <c r="D229" s="235">
        <v>160</v>
      </c>
      <c r="E229" s="235">
        <v>160</v>
      </c>
      <c r="F229" s="235">
        <v>160</v>
      </c>
      <c r="G229" s="235"/>
      <c r="H229" s="235"/>
      <c r="I229" s="235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46">
        <v>92</v>
      </c>
      <c r="B230" s="246" t="s">
        <v>174</v>
      </c>
      <c r="C230" s="246" t="s">
        <v>122</v>
      </c>
      <c r="D230" s="235">
        <v>166.66666666666666</v>
      </c>
      <c r="E230" s="235">
        <v>165</v>
      </c>
      <c r="F230" s="235">
        <v>170</v>
      </c>
      <c r="G230" s="235"/>
      <c r="H230" s="235"/>
      <c r="I230" s="235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46">
        <v>92</v>
      </c>
      <c r="B231" s="246" t="s">
        <v>173</v>
      </c>
      <c r="C231" s="246" t="s">
        <v>122</v>
      </c>
      <c r="D231" s="235">
        <v>170</v>
      </c>
      <c r="E231" s="235">
        <v>170</v>
      </c>
      <c r="F231" s="235">
        <v>170</v>
      </c>
      <c r="G231" s="235"/>
      <c r="H231" s="235"/>
      <c r="I231" s="235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46">
        <v>94</v>
      </c>
      <c r="B232" s="246" t="s">
        <v>262</v>
      </c>
      <c r="C232" s="246" t="s">
        <v>265</v>
      </c>
      <c r="D232" s="235">
        <v>100</v>
      </c>
      <c r="E232" s="235">
        <v>100</v>
      </c>
      <c r="F232" s="235">
        <v>100</v>
      </c>
      <c r="G232" s="235"/>
      <c r="H232" s="235"/>
      <c r="I232" s="235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46">
        <v>94</v>
      </c>
      <c r="B233" s="246" t="s">
        <v>229</v>
      </c>
      <c r="C233" s="246" t="s">
        <v>265</v>
      </c>
      <c r="D233" s="235">
        <v>100</v>
      </c>
      <c r="E233" s="235">
        <v>100</v>
      </c>
      <c r="F233" s="235">
        <v>100</v>
      </c>
      <c r="G233" s="235">
        <v>1.1499999999999999</v>
      </c>
      <c r="H233" s="235">
        <v>1.1499999999999999</v>
      </c>
      <c r="I233" s="235">
        <v>1.1499999999999999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46">
        <v>94</v>
      </c>
      <c r="B234" s="246" t="s">
        <v>183</v>
      </c>
      <c r="C234" s="246" t="s">
        <v>265</v>
      </c>
      <c r="D234" s="235">
        <v>105</v>
      </c>
      <c r="E234" s="235">
        <v>105</v>
      </c>
      <c r="F234" s="235">
        <v>105</v>
      </c>
      <c r="G234" s="235">
        <v>1.2</v>
      </c>
      <c r="H234" s="235">
        <v>1.2</v>
      </c>
      <c r="I234" s="235">
        <v>1.2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46">
        <v>95</v>
      </c>
      <c r="B235" s="246" t="s">
        <v>262</v>
      </c>
      <c r="C235" s="246" t="s">
        <v>204</v>
      </c>
      <c r="D235" s="235">
        <v>118.33333333333333</v>
      </c>
      <c r="E235" s="235">
        <v>115</v>
      </c>
      <c r="F235" s="235">
        <v>120</v>
      </c>
      <c r="G235" s="235">
        <v>1.25</v>
      </c>
      <c r="H235" s="235">
        <v>1.25</v>
      </c>
      <c r="I235" s="235">
        <v>1.25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46">
        <v>95</v>
      </c>
      <c r="B236" s="246" t="s">
        <v>229</v>
      </c>
      <c r="C236" s="246" t="s">
        <v>204</v>
      </c>
      <c r="D236" s="235">
        <v>117.5</v>
      </c>
      <c r="E236" s="235">
        <v>115</v>
      </c>
      <c r="F236" s="235">
        <v>120</v>
      </c>
      <c r="G236" s="235">
        <v>1.2250000000000001</v>
      </c>
      <c r="H236" s="235">
        <v>1.2</v>
      </c>
      <c r="I236" s="235">
        <v>1.25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46">
        <v>95</v>
      </c>
      <c r="B237" s="246" t="s">
        <v>183</v>
      </c>
      <c r="C237" s="246" t="s">
        <v>204</v>
      </c>
      <c r="D237" s="235">
        <v>125</v>
      </c>
      <c r="E237" s="235">
        <v>125</v>
      </c>
      <c r="F237" s="235">
        <v>125</v>
      </c>
      <c r="G237" s="235">
        <v>1.2749999999999999</v>
      </c>
      <c r="H237" s="235">
        <v>1.25</v>
      </c>
      <c r="I237" s="235">
        <v>1.3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46">
        <v>95</v>
      </c>
      <c r="B238" s="246" t="s">
        <v>174</v>
      </c>
      <c r="C238" s="246" t="s">
        <v>204</v>
      </c>
      <c r="D238" s="235">
        <v>125</v>
      </c>
      <c r="E238" s="235">
        <v>125</v>
      </c>
      <c r="F238" s="235">
        <v>125</v>
      </c>
      <c r="G238" s="235">
        <v>1.4</v>
      </c>
      <c r="H238" s="235">
        <v>1.3</v>
      </c>
      <c r="I238" s="235">
        <v>1.5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46">
        <v>95</v>
      </c>
      <c r="B239" s="246" t="s">
        <v>172</v>
      </c>
      <c r="C239" s="246" t="s">
        <v>204</v>
      </c>
      <c r="D239" s="235">
        <v>130</v>
      </c>
      <c r="E239" s="235">
        <v>130</v>
      </c>
      <c r="F239" s="235">
        <v>130</v>
      </c>
      <c r="G239" s="235">
        <v>1.6</v>
      </c>
      <c r="H239" s="235">
        <v>1.6</v>
      </c>
      <c r="I239" s="235">
        <v>1.6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46">
        <v>95</v>
      </c>
      <c r="B240" s="246" t="s">
        <v>173</v>
      </c>
      <c r="C240" s="246" t="s">
        <v>204</v>
      </c>
      <c r="D240" s="235"/>
      <c r="E240" s="235"/>
      <c r="F240" s="235"/>
      <c r="G240" s="235">
        <v>1.6500000000000001</v>
      </c>
      <c r="H240" s="235">
        <v>1.6</v>
      </c>
      <c r="I240" s="235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46">
        <v>96</v>
      </c>
      <c r="B241" s="246" t="s">
        <v>262</v>
      </c>
      <c r="C241" s="246" t="s">
        <v>205</v>
      </c>
      <c r="D241" s="235">
        <v>48</v>
      </c>
      <c r="E241" s="235">
        <v>48</v>
      </c>
      <c r="F241" s="235">
        <v>48</v>
      </c>
      <c r="G241" s="235">
        <v>0.55000000000000004</v>
      </c>
      <c r="H241" s="235">
        <v>0.55000000000000004</v>
      </c>
      <c r="I241" s="235">
        <v>0.55000000000000004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46">
        <v>96</v>
      </c>
      <c r="B242" s="246" t="s">
        <v>229</v>
      </c>
      <c r="C242" s="246" t="s">
        <v>205</v>
      </c>
      <c r="D242" s="235">
        <v>48</v>
      </c>
      <c r="E242" s="235">
        <v>48</v>
      </c>
      <c r="F242" s="235">
        <v>48</v>
      </c>
      <c r="G242" s="235">
        <v>0.55000000000000004</v>
      </c>
      <c r="H242" s="235">
        <v>0.55000000000000004</v>
      </c>
      <c r="I242" s="235">
        <v>0.55000000000000004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46">
        <v>96</v>
      </c>
      <c r="B243" s="246" t="s">
        <v>183</v>
      </c>
      <c r="C243" s="246" t="s">
        <v>205</v>
      </c>
      <c r="D243" s="235">
        <v>49.833333333333336</v>
      </c>
      <c r="E243" s="235">
        <v>49</v>
      </c>
      <c r="F243" s="235">
        <v>50.5</v>
      </c>
      <c r="G243" s="235">
        <v>0.6</v>
      </c>
      <c r="H243" s="235">
        <v>0.6</v>
      </c>
      <c r="I243" s="235">
        <v>0.6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46">
        <v>96</v>
      </c>
      <c r="B244" s="246" t="s">
        <v>174</v>
      </c>
      <c r="C244" s="246" t="s">
        <v>205</v>
      </c>
      <c r="D244" s="235">
        <v>47.875</v>
      </c>
      <c r="E244" s="235">
        <v>47.75</v>
      </c>
      <c r="F244" s="235">
        <v>48</v>
      </c>
      <c r="G244" s="235">
        <v>0.55000000000000004</v>
      </c>
      <c r="H244" s="235">
        <v>0.55000000000000004</v>
      </c>
      <c r="I244" s="235">
        <v>0.55000000000000004</v>
      </c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46">
        <v>96</v>
      </c>
      <c r="B245" s="246" t="s">
        <v>172</v>
      </c>
      <c r="C245" s="246" t="s">
        <v>205</v>
      </c>
      <c r="D245" s="235">
        <v>49</v>
      </c>
      <c r="E245" s="235">
        <v>49</v>
      </c>
      <c r="F245" s="235">
        <v>49</v>
      </c>
      <c r="G245" s="235">
        <v>0.6</v>
      </c>
      <c r="H245" s="235">
        <v>0.6</v>
      </c>
      <c r="I245" s="235">
        <v>0.6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46">
        <v>96</v>
      </c>
      <c r="B246" s="246" t="s">
        <v>173</v>
      </c>
      <c r="C246" s="246" t="s">
        <v>205</v>
      </c>
      <c r="D246" s="235">
        <v>49.25</v>
      </c>
      <c r="E246" s="235">
        <v>49</v>
      </c>
      <c r="F246" s="235">
        <v>49.5</v>
      </c>
      <c r="G246" s="235">
        <v>0.58750000000000002</v>
      </c>
      <c r="H246" s="235">
        <v>0.55000000000000004</v>
      </c>
      <c r="I246" s="235">
        <v>0.6</v>
      </c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46">
        <v>97</v>
      </c>
      <c r="B247" s="246" t="s">
        <v>262</v>
      </c>
      <c r="C247" s="246" t="s">
        <v>206</v>
      </c>
      <c r="D247" s="235">
        <v>104.16666666666667</v>
      </c>
      <c r="E247" s="235">
        <v>100</v>
      </c>
      <c r="F247" s="235">
        <v>105</v>
      </c>
      <c r="G247" s="235">
        <v>1.1499999999999999</v>
      </c>
      <c r="H247" s="235">
        <v>1.1499999999999999</v>
      </c>
      <c r="I247" s="235">
        <v>1.1499999999999999</v>
      </c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46">
        <v>97</v>
      </c>
      <c r="B248" s="246" t="s">
        <v>229</v>
      </c>
      <c r="C248" s="246" t="s">
        <v>206</v>
      </c>
      <c r="D248" s="235">
        <v>102.5</v>
      </c>
      <c r="E248" s="235">
        <v>100</v>
      </c>
      <c r="F248" s="235">
        <v>105</v>
      </c>
      <c r="G248" s="235">
        <v>1.1499999999999999</v>
      </c>
      <c r="H248" s="235">
        <v>1.1499999999999999</v>
      </c>
      <c r="I248" s="235">
        <v>1.1499999999999999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46">
        <v>97</v>
      </c>
      <c r="B249" s="246" t="s">
        <v>183</v>
      </c>
      <c r="C249" s="246" t="s">
        <v>206</v>
      </c>
      <c r="D249" s="235">
        <v>110</v>
      </c>
      <c r="E249" s="235">
        <v>110</v>
      </c>
      <c r="F249" s="235">
        <v>110</v>
      </c>
      <c r="G249" s="235">
        <v>1.2</v>
      </c>
      <c r="H249" s="235">
        <v>1.2</v>
      </c>
      <c r="I249" s="235">
        <v>1.2</v>
      </c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46">
        <v>97</v>
      </c>
      <c r="B250" s="246" t="s">
        <v>174</v>
      </c>
      <c r="C250" s="246" t="s">
        <v>206</v>
      </c>
      <c r="D250" s="235"/>
      <c r="E250" s="235"/>
      <c r="F250" s="235"/>
      <c r="G250" s="235">
        <v>1.35</v>
      </c>
      <c r="H250" s="235">
        <v>1.35</v>
      </c>
      <c r="I250" s="235">
        <v>1.35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46">
        <v>97</v>
      </c>
      <c r="B251" s="246" t="s">
        <v>172</v>
      </c>
      <c r="C251" s="246" t="s">
        <v>206</v>
      </c>
      <c r="D251" s="235">
        <v>100</v>
      </c>
      <c r="E251" s="235">
        <v>100</v>
      </c>
      <c r="F251" s="235">
        <v>100</v>
      </c>
      <c r="G251" s="235">
        <v>1.25</v>
      </c>
      <c r="H251" s="235">
        <v>1.25</v>
      </c>
      <c r="I251" s="235">
        <v>1.25</v>
      </c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46">
        <v>97</v>
      </c>
      <c r="B252" s="246" t="s">
        <v>173</v>
      </c>
      <c r="C252" s="246" t="s">
        <v>206</v>
      </c>
      <c r="D252" s="235"/>
      <c r="E252" s="235"/>
      <c r="F252" s="235"/>
      <c r="G252" s="235">
        <v>1.5999999999999999</v>
      </c>
      <c r="H252" s="235">
        <v>1.5</v>
      </c>
      <c r="I252" s="235">
        <v>1.7</v>
      </c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46">
        <v>98</v>
      </c>
      <c r="B253" s="246" t="s">
        <v>262</v>
      </c>
      <c r="C253" s="246" t="s">
        <v>266</v>
      </c>
      <c r="D253" s="235">
        <v>203.85714285714286</v>
      </c>
      <c r="E253" s="235">
        <v>200</v>
      </c>
      <c r="F253" s="235">
        <v>205</v>
      </c>
      <c r="G253" s="235">
        <v>2.2000000000000002</v>
      </c>
      <c r="H253" s="235">
        <v>2.2000000000000002</v>
      </c>
      <c r="I253" s="235">
        <v>2.2000000000000002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46">
        <v>98</v>
      </c>
      <c r="B254" s="246" t="s">
        <v>229</v>
      </c>
      <c r="C254" s="246" t="s">
        <v>266</v>
      </c>
      <c r="D254" s="235">
        <v>202.5</v>
      </c>
      <c r="E254" s="235">
        <v>200</v>
      </c>
      <c r="F254" s="235">
        <v>205</v>
      </c>
      <c r="G254" s="235">
        <v>2.1749999999999998</v>
      </c>
      <c r="H254" s="235">
        <v>2.15</v>
      </c>
      <c r="I254" s="235">
        <v>2.2000000000000002</v>
      </c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46">
        <v>98</v>
      </c>
      <c r="B255" s="246" t="s">
        <v>183</v>
      </c>
      <c r="C255" s="246" t="s">
        <v>266</v>
      </c>
      <c r="D255" s="235">
        <v>210</v>
      </c>
      <c r="E255" s="235">
        <v>210</v>
      </c>
      <c r="F255" s="235">
        <v>210</v>
      </c>
      <c r="G255" s="235">
        <v>2.2649999999999997</v>
      </c>
      <c r="H255" s="235">
        <v>2.25</v>
      </c>
      <c r="I255" s="235">
        <v>2.2799999999999998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46">
        <v>98</v>
      </c>
      <c r="B256" s="246" t="s">
        <v>174</v>
      </c>
      <c r="C256" s="246" t="s">
        <v>266</v>
      </c>
      <c r="D256" s="235"/>
      <c r="E256" s="235"/>
      <c r="F256" s="235"/>
      <c r="G256" s="235">
        <v>2</v>
      </c>
      <c r="H256" s="235">
        <v>2</v>
      </c>
      <c r="I256" s="235">
        <v>2</v>
      </c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46">
        <v>98</v>
      </c>
      <c r="B257" s="246" t="s">
        <v>172</v>
      </c>
      <c r="C257" s="246" t="s">
        <v>266</v>
      </c>
      <c r="D257" s="235">
        <v>190</v>
      </c>
      <c r="E257" s="235">
        <v>190</v>
      </c>
      <c r="F257" s="235">
        <v>190</v>
      </c>
      <c r="G257" s="235">
        <v>2.2000000000000002</v>
      </c>
      <c r="H257" s="235">
        <v>2.2000000000000002</v>
      </c>
      <c r="I257" s="235">
        <v>2.2000000000000002</v>
      </c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46">
        <v>98</v>
      </c>
      <c r="B258" s="246" t="s">
        <v>173</v>
      </c>
      <c r="C258" s="246" t="s">
        <v>266</v>
      </c>
      <c r="D258" s="235"/>
      <c r="E258" s="235"/>
      <c r="F258" s="235"/>
      <c r="G258" s="235">
        <v>2.35</v>
      </c>
      <c r="H258" s="235">
        <v>2.25</v>
      </c>
      <c r="I258" s="235">
        <v>2.5</v>
      </c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46">
        <v>99</v>
      </c>
      <c r="B259" s="246" t="s">
        <v>229</v>
      </c>
      <c r="C259" s="246" t="s">
        <v>208</v>
      </c>
      <c r="D259" s="235">
        <v>28</v>
      </c>
      <c r="E259" s="235">
        <v>28</v>
      </c>
      <c r="F259" s="235">
        <v>28</v>
      </c>
      <c r="G259" s="235"/>
      <c r="H259" s="235"/>
      <c r="I259" s="235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46">
        <v>99</v>
      </c>
      <c r="B260" s="246" t="s">
        <v>172</v>
      </c>
      <c r="C260" s="246" t="s">
        <v>208</v>
      </c>
      <c r="D260" s="235">
        <v>27</v>
      </c>
      <c r="E260" s="235">
        <v>27</v>
      </c>
      <c r="F260" s="235">
        <v>27</v>
      </c>
      <c r="G260" s="235"/>
      <c r="H260" s="235"/>
      <c r="I260" s="235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46">
        <v>100</v>
      </c>
      <c r="B261" s="246" t="s">
        <v>229</v>
      </c>
      <c r="C261" s="246" t="s">
        <v>209</v>
      </c>
      <c r="D261" s="235">
        <v>24.5</v>
      </c>
      <c r="E261" s="235">
        <v>24</v>
      </c>
      <c r="F261" s="235">
        <v>25</v>
      </c>
      <c r="G261" s="235"/>
      <c r="H261" s="235"/>
      <c r="I261" s="235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46">
        <v>100</v>
      </c>
      <c r="B262" s="246" t="s">
        <v>183</v>
      </c>
      <c r="C262" s="246" t="s">
        <v>209</v>
      </c>
      <c r="D262" s="235">
        <v>25.5</v>
      </c>
      <c r="E262" s="235">
        <v>25.5</v>
      </c>
      <c r="F262" s="235">
        <v>25.5</v>
      </c>
      <c r="G262" s="235"/>
      <c r="H262" s="235"/>
      <c r="I262" s="235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46">
        <v>100</v>
      </c>
      <c r="B263" s="246" t="s">
        <v>174</v>
      </c>
      <c r="C263" s="246" t="s">
        <v>209</v>
      </c>
      <c r="D263" s="235">
        <v>25</v>
      </c>
      <c r="E263" s="235">
        <v>25</v>
      </c>
      <c r="F263" s="235">
        <v>25</v>
      </c>
      <c r="G263" s="235">
        <v>0.55000000000000004</v>
      </c>
      <c r="H263" s="235">
        <v>0.55000000000000004</v>
      </c>
      <c r="I263" s="235">
        <v>0.55000000000000004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46">
        <v>100</v>
      </c>
      <c r="B264" s="246" t="s">
        <v>172</v>
      </c>
      <c r="C264" s="246" t="s">
        <v>209</v>
      </c>
      <c r="D264" s="235">
        <v>24</v>
      </c>
      <c r="E264" s="235">
        <v>24</v>
      </c>
      <c r="F264" s="235">
        <v>24</v>
      </c>
      <c r="G264" s="235"/>
      <c r="H264" s="235"/>
      <c r="I264" s="235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46">
        <v>101</v>
      </c>
      <c r="B265" s="246" t="s">
        <v>229</v>
      </c>
      <c r="C265" s="246" t="s">
        <v>210</v>
      </c>
      <c r="D265" s="235">
        <v>23.5</v>
      </c>
      <c r="E265" s="235">
        <v>23</v>
      </c>
      <c r="F265" s="235">
        <v>24</v>
      </c>
      <c r="G265" s="235"/>
      <c r="H265" s="235"/>
      <c r="I265" s="23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46">
        <v>101</v>
      </c>
      <c r="B266" s="246" t="s">
        <v>183</v>
      </c>
      <c r="C266" s="246" t="s">
        <v>210</v>
      </c>
      <c r="D266" s="235">
        <v>24</v>
      </c>
      <c r="E266" s="235">
        <v>24</v>
      </c>
      <c r="F266" s="235">
        <v>24</v>
      </c>
      <c r="G266" s="235"/>
      <c r="H266" s="235"/>
      <c r="I266" s="235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46">
        <v>101</v>
      </c>
      <c r="B267" s="246" t="s">
        <v>174</v>
      </c>
      <c r="C267" s="246" t="s">
        <v>210</v>
      </c>
      <c r="D267" s="235">
        <v>24</v>
      </c>
      <c r="E267" s="235">
        <v>24</v>
      </c>
      <c r="F267" s="235">
        <v>24</v>
      </c>
      <c r="G267" s="235">
        <v>0.55000000000000004</v>
      </c>
      <c r="H267" s="235">
        <v>0.55000000000000004</v>
      </c>
      <c r="I267" s="235">
        <v>0.55000000000000004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46">
        <v>101</v>
      </c>
      <c r="B268" s="246" t="s">
        <v>172</v>
      </c>
      <c r="C268" s="246" t="s">
        <v>210</v>
      </c>
      <c r="D268" s="235">
        <v>22.5</v>
      </c>
      <c r="E268" s="235">
        <v>22.5</v>
      </c>
      <c r="F268" s="235">
        <v>22.5</v>
      </c>
      <c r="G268" s="235"/>
      <c r="H268" s="235"/>
      <c r="I268" s="235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46">
        <v>101</v>
      </c>
      <c r="B269" s="246" t="s">
        <v>173</v>
      </c>
      <c r="C269" s="246" t="s">
        <v>210</v>
      </c>
      <c r="D269" s="235">
        <v>22</v>
      </c>
      <c r="E269" s="235">
        <v>22</v>
      </c>
      <c r="F269" s="235">
        <v>22</v>
      </c>
      <c r="G269" s="235">
        <v>0.55000000000000004</v>
      </c>
      <c r="H269" s="235">
        <v>0.55000000000000004</v>
      </c>
      <c r="I269" s="235">
        <v>0.55000000000000004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46">
        <v>102</v>
      </c>
      <c r="B270" s="246" t="s">
        <v>229</v>
      </c>
      <c r="C270" s="246" t="s">
        <v>211</v>
      </c>
      <c r="D270" s="235">
        <v>5</v>
      </c>
      <c r="E270" s="235">
        <v>5</v>
      </c>
      <c r="F270" s="235">
        <v>5</v>
      </c>
      <c r="G270" s="235"/>
      <c r="H270" s="235"/>
      <c r="I270" s="235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46">
        <v>102</v>
      </c>
      <c r="B271" s="246" t="s">
        <v>183</v>
      </c>
      <c r="C271" s="246" t="s">
        <v>211</v>
      </c>
      <c r="D271" s="235">
        <v>5</v>
      </c>
      <c r="E271" s="235">
        <v>5</v>
      </c>
      <c r="F271" s="235">
        <v>5</v>
      </c>
      <c r="G271" s="235"/>
      <c r="H271" s="235"/>
      <c r="I271" s="235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46">
        <v>102</v>
      </c>
      <c r="B272" s="246" t="s">
        <v>174</v>
      </c>
      <c r="C272" s="246" t="s">
        <v>211</v>
      </c>
      <c r="D272" s="235">
        <v>5</v>
      </c>
      <c r="E272" s="235">
        <v>5</v>
      </c>
      <c r="F272" s="235">
        <v>5</v>
      </c>
      <c r="G272" s="235"/>
      <c r="H272" s="235"/>
      <c r="I272" s="235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46">
        <v>102</v>
      </c>
      <c r="B273" s="246" t="s">
        <v>173</v>
      </c>
      <c r="C273" s="246" t="s">
        <v>211</v>
      </c>
      <c r="D273" s="235">
        <v>5.5</v>
      </c>
      <c r="E273" s="235">
        <v>5</v>
      </c>
      <c r="F273" s="235">
        <v>6</v>
      </c>
      <c r="G273" s="235"/>
      <c r="H273" s="235"/>
      <c r="I273" s="235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46">
        <v>103</v>
      </c>
      <c r="B274" s="246" t="s">
        <v>229</v>
      </c>
      <c r="C274" s="246" t="s">
        <v>212</v>
      </c>
      <c r="D274" s="235">
        <v>90</v>
      </c>
      <c r="E274" s="235">
        <v>90</v>
      </c>
      <c r="F274" s="235">
        <v>90</v>
      </c>
      <c r="G274" s="235">
        <v>1</v>
      </c>
      <c r="H274" s="235">
        <v>1</v>
      </c>
      <c r="I274" s="235">
        <v>1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46">
        <v>103</v>
      </c>
      <c r="B275" s="246" t="s">
        <v>183</v>
      </c>
      <c r="C275" s="246" t="s">
        <v>212</v>
      </c>
      <c r="D275" s="235"/>
      <c r="E275" s="235"/>
      <c r="F275" s="235"/>
      <c r="G275" s="235">
        <v>1.1499999999999999</v>
      </c>
      <c r="H275" s="235">
        <v>1.1499999999999999</v>
      </c>
      <c r="I275" s="235">
        <v>1.1499999999999999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46">
        <v>103</v>
      </c>
      <c r="B276" s="246" t="s">
        <v>172</v>
      </c>
      <c r="C276" s="246" t="s">
        <v>212</v>
      </c>
      <c r="D276" s="235"/>
      <c r="E276" s="235"/>
      <c r="F276" s="235"/>
      <c r="G276" s="235">
        <v>1</v>
      </c>
      <c r="H276" s="235">
        <v>1</v>
      </c>
      <c r="I276" s="235">
        <v>1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46">
        <v>103</v>
      </c>
      <c r="B277" s="246" t="s">
        <v>173</v>
      </c>
      <c r="C277" s="246" t="s">
        <v>212</v>
      </c>
      <c r="D277" s="235">
        <v>90</v>
      </c>
      <c r="E277" s="235">
        <v>90</v>
      </c>
      <c r="F277" s="235">
        <v>90</v>
      </c>
      <c r="G277" s="235">
        <v>1.1500000000000001</v>
      </c>
      <c r="H277" s="235">
        <v>1</v>
      </c>
      <c r="I277" s="235">
        <v>1.25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46">
        <v>105</v>
      </c>
      <c r="B278" s="246" t="s">
        <v>262</v>
      </c>
      <c r="C278" s="246" t="s">
        <v>267</v>
      </c>
      <c r="D278" s="235">
        <v>14</v>
      </c>
      <c r="E278" s="235">
        <v>14</v>
      </c>
      <c r="F278" s="235">
        <v>14</v>
      </c>
      <c r="G278" s="235">
        <v>0.2</v>
      </c>
      <c r="H278" s="235">
        <v>0.2</v>
      </c>
      <c r="I278" s="235">
        <v>0.2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46">
        <v>105</v>
      </c>
      <c r="B279" s="246" t="s">
        <v>229</v>
      </c>
      <c r="C279" s="246" t="s">
        <v>267</v>
      </c>
      <c r="D279" s="235">
        <v>14</v>
      </c>
      <c r="E279" s="235">
        <v>14</v>
      </c>
      <c r="F279" s="235">
        <v>14</v>
      </c>
      <c r="G279" s="235">
        <v>0.2</v>
      </c>
      <c r="H279" s="235">
        <v>0.2</v>
      </c>
      <c r="I279" s="235">
        <v>0.2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46">
        <v>105</v>
      </c>
      <c r="B280" s="246" t="s">
        <v>183</v>
      </c>
      <c r="C280" s="246" t="s">
        <v>267</v>
      </c>
      <c r="D280" s="235">
        <v>15</v>
      </c>
      <c r="E280" s="235">
        <v>15</v>
      </c>
      <c r="F280" s="235">
        <v>15</v>
      </c>
      <c r="G280" s="235">
        <v>0.2</v>
      </c>
      <c r="H280" s="235">
        <v>0.2</v>
      </c>
      <c r="I280" s="235">
        <v>0.2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46">
        <v>105</v>
      </c>
      <c r="B281" s="246" t="s">
        <v>174</v>
      </c>
      <c r="C281" s="246" t="s">
        <v>267</v>
      </c>
      <c r="D281" s="235">
        <v>12.5</v>
      </c>
      <c r="E281" s="235">
        <v>12</v>
      </c>
      <c r="F281" s="235">
        <v>13</v>
      </c>
      <c r="G281" s="235">
        <v>0.15</v>
      </c>
      <c r="H281" s="235">
        <v>0.15</v>
      </c>
      <c r="I281" s="235">
        <v>0.15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46">
        <v>105</v>
      </c>
      <c r="B282" s="246" t="s">
        <v>172</v>
      </c>
      <c r="C282" s="246" t="s">
        <v>267</v>
      </c>
      <c r="D282" s="235">
        <v>10.5</v>
      </c>
      <c r="E282" s="235">
        <v>10</v>
      </c>
      <c r="F282" s="235">
        <v>12</v>
      </c>
      <c r="G282" s="235">
        <v>0.15</v>
      </c>
      <c r="H282" s="235">
        <v>0.15</v>
      </c>
      <c r="I282" s="235">
        <v>0.15</v>
      </c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46">
        <v>105</v>
      </c>
      <c r="B283" s="246" t="s">
        <v>173</v>
      </c>
      <c r="C283" s="246" t="s">
        <v>267</v>
      </c>
      <c r="D283" s="235">
        <v>12</v>
      </c>
      <c r="E283" s="235">
        <v>12</v>
      </c>
      <c r="F283" s="235">
        <v>12</v>
      </c>
      <c r="G283" s="235">
        <v>0.18750000000000003</v>
      </c>
      <c r="H283" s="235">
        <v>0.15</v>
      </c>
      <c r="I283" s="235">
        <v>0.2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46">
        <v>106</v>
      </c>
      <c r="B284" s="246" t="s">
        <v>262</v>
      </c>
      <c r="C284" s="246" t="s">
        <v>268</v>
      </c>
      <c r="D284" s="235">
        <v>50</v>
      </c>
      <c r="E284" s="235">
        <v>50</v>
      </c>
      <c r="F284" s="235">
        <v>50</v>
      </c>
      <c r="G284" s="235"/>
      <c r="H284" s="235"/>
      <c r="I284" s="235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46">
        <v>106</v>
      </c>
      <c r="B285" s="246" t="s">
        <v>229</v>
      </c>
      <c r="C285" s="246" t="s">
        <v>268</v>
      </c>
      <c r="D285" s="235">
        <v>52.5</v>
      </c>
      <c r="E285" s="235">
        <v>50</v>
      </c>
      <c r="F285" s="235">
        <v>55</v>
      </c>
      <c r="G285" s="235">
        <v>0.75</v>
      </c>
      <c r="H285" s="235">
        <v>0.6</v>
      </c>
      <c r="I285" s="235">
        <v>0.9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46">
        <v>106</v>
      </c>
      <c r="B286" s="246" t="s">
        <v>183</v>
      </c>
      <c r="C286" s="246" t="s">
        <v>268</v>
      </c>
      <c r="D286" s="235"/>
      <c r="E286" s="235"/>
      <c r="F286" s="235"/>
      <c r="G286" s="235">
        <v>1</v>
      </c>
      <c r="H286" s="235">
        <v>1</v>
      </c>
      <c r="I286" s="235">
        <v>1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46">
        <v>107</v>
      </c>
      <c r="B287" s="246" t="s">
        <v>262</v>
      </c>
      <c r="C287" s="246" t="s">
        <v>288</v>
      </c>
      <c r="D287" s="235">
        <v>40</v>
      </c>
      <c r="E287" s="235">
        <v>40</v>
      </c>
      <c r="F287" s="235">
        <v>40</v>
      </c>
      <c r="G287" s="235"/>
      <c r="H287" s="235"/>
      <c r="I287" s="235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46">
        <v>107</v>
      </c>
      <c r="B288" s="246" t="s">
        <v>229</v>
      </c>
      <c r="C288" s="246" t="s">
        <v>288</v>
      </c>
      <c r="D288" s="235">
        <v>42.5</v>
      </c>
      <c r="E288" s="235">
        <v>40</v>
      </c>
      <c r="F288" s="235">
        <v>45</v>
      </c>
      <c r="G288" s="235">
        <v>0.5</v>
      </c>
      <c r="H288" s="235">
        <v>0.5</v>
      </c>
      <c r="I288" s="235">
        <v>0.5</v>
      </c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46">
        <v>107</v>
      </c>
      <c r="B289" s="246" t="s">
        <v>183</v>
      </c>
      <c r="C289" s="246" t="s">
        <v>288</v>
      </c>
      <c r="D289" s="235">
        <v>80</v>
      </c>
      <c r="E289" s="235">
        <v>80</v>
      </c>
      <c r="F289" s="235">
        <v>80</v>
      </c>
      <c r="G289" s="235">
        <v>1</v>
      </c>
      <c r="H289" s="235">
        <v>1</v>
      </c>
      <c r="I289" s="235">
        <v>1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46">
        <v>109</v>
      </c>
      <c r="B290" s="246" t="s">
        <v>229</v>
      </c>
      <c r="C290" s="246" t="s">
        <v>215</v>
      </c>
      <c r="D290" s="235">
        <v>4.7</v>
      </c>
      <c r="E290" s="235">
        <v>4.7</v>
      </c>
      <c r="F290" s="235">
        <v>4.7</v>
      </c>
      <c r="G290" s="235"/>
      <c r="H290" s="235"/>
      <c r="I290" s="235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46">
        <v>109</v>
      </c>
      <c r="B291" s="246" t="s">
        <v>183</v>
      </c>
      <c r="C291" s="246" t="s">
        <v>215</v>
      </c>
      <c r="D291" s="235">
        <v>4.9000000000000004</v>
      </c>
      <c r="E291" s="235">
        <v>4.8</v>
      </c>
      <c r="F291" s="235">
        <v>5</v>
      </c>
      <c r="G291" s="235"/>
      <c r="H291" s="235"/>
      <c r="I291" s="235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46">
        <v>109</v>
      </c>
      <c r="B292" s="246" t="s">
        <v>174</v>
      </c>
      <c r="C292" s="246" t="s">
        <v>215</v>
      </c>
      <c r="D292" s="235">
        <v>5</v>
      </c>
      <c r="E292" s="235">
        <v>5</v>
      </c>
      <c r="F292" s="235">
        <v>5</v>
      </c>
      <c r="G292" s="235"/>
      <c r="H292" s="235"/>
      <c r="I292" s="235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46">
        <v>109</v>
      </c>
      <c r="B293" s="246" t="s">
        <v>172</v>
      </c>
      <c r="C293" s="246" t="s">
        <v>215</v>
      </c>
      <c r="D293" s="235">
        <v>4.2666666666666666</v>
      </c>
      <c r="E293" s="235">
        <v>4.25</v>
      </c>
      <c r="F293" s="235">
        <v>4.3</v>
      </c>
      <c r="G293" s="235"/>
      <c r="H293" s="235"/>
      <c r="I293" s="235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46">
        <v>109</v>
      </c>
      <c r="B294" s="246" t="s">
        <v>173</v>
      </c>
      <c r="C294" s="246" t="s">
        <v>215</v>
      </c>
      <c r="D294" s="235">
        <v>5</v>
      </c>
      <c r="E294" s="235">
        <v>5</v>
      </c>
      <c r="F294" s="235">
        <v>5</v>
      </c>
      <c r="G294" s="235"/>
      <c r="H294" s="235"/>
      <c r="I294" s="235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46">
        <v>110</v>
      </c>
      <c r="B295" s="246" t="s">
        <v>229</v>
      </c>
      <c r="C295" s="246" t="s">
        <v>216</v>
      </c>
      <c r="D295" s="235">
        <v>4.5999999999999996</v>
      </c>
      <c r="E295" s="235">
        <v>4.5999999999999996</v>
      </c>
      <c r="F295" s="235">
        <v>4.5999999999999996</v>
      </c>
      <c r="G295" s="235"/>
      <c r="H295" s="235"/>
      <c r="I295" s="23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46">
        <v>110</v>
      </c>
      <c r="B296" s="246" t="s">
        <v>183</v>
      </c>
      <c r="C296" s="246" t="s">
        <v>216</v>
      </c>
      <c r="D296" s="235">
        <v>4.6500000000000004</v>
      </c>
      <c r="E296" s="235">
        <v>4.5999999999999996</v>
      </c>
      <c r="F296" s="235">
        <v>4.7</v>
      </c>
      <c r="G296" s="235"/>
      <c r="H296" s="235"/>
      <c r="I296" s="235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46">
        <v>110</v>
      </c>
      <c r="B297" s="246" t="s">
        <v>174</v>
      </c>
      <c r="C297" s="246" t="s">
        <v>216</v>
      </c>
      <c r="D297" s="235">
        <v>5</v>
      </c>
      <c r="E297" s="235">
        <v>5</v>
      </c>
      <c r="F297" s="235">
        <v>5</v>
      </c>
      <c r="G297" s="235"/>
      <c r="H297" s="235"/>
      <c r="I297" s="235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46">
        <v>110</v>
      </c>
      <c r="B298" s="246" t="s">
        <v>172</v>
      </c>
      <c r="C298" s="246" t="s">
        <v>216</v>
      </c>
      <c r="D298" s="235">
        <v>4.2666666666666666</v>
      </c>
      <c r="E298" s="235">
        <v>4.25</v>
      </c>
      <c r="F298" s="235">
        <v>4.3</v>
      </c>
      <c r="G298" s="235"/>
      <c r="H298" s="235"/>
      <c r="I298" s="235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46">
        <v>110</v>
      </c>
      <c r="B299" s="246" t="s">
        <v>173</v>
      </c>
      <c r="C299" s="246" t="s">
        <v>216</v>
      </c>
      <c r="D299" s="235">
        <v>5</v>
      </c>
      <c r="E299" s="235">
        <v>5</v>
      </c>
      <c r="F299" s="235">
        <v>5</v>
      </c>
      <c r="G299" s="235"/>
      <c r="H299" s="235"/>
      <c r="I299" s="235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46">
        <v>111</v>
      </c>
      <c r="B300" s="246" t="s">
        <v>229</v>
      </c>
      <c r="C300" s="246" t="s">
        <v>217</v>
      </c>
      <c r="D300" s="235">
        <v>4.5999999999999996</v>
      </c>
      <c r="E300" s="235">
        <v>4.5999999999999996</v>
      </c>
      <c r="F300" s="235">
        <v>4.5999999999999996</v>
      </c>
      <c r="G300" s="235"/>
      <c r="H300" s="235"/>
      <c r="I300" s="235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46">
        <v>111</v>
      </c>
      <c r="B301" s="246" t="s">
        <v>183</v>
      </c>
      <c r="C301" s="246" t="s">
        <v>217</v>
      </c>
      <c r="D301" s="235">
        <v>4.55</v>
      </c>
      <c r="E301" s="235">
        <v>4.5</v>
      </c>
      <c r="F301" s="235">
        <v>4.5999999999999996</v>
      </c>
      <c r="G301" s="235"/>
      <c r="H301" s="235"/>
      <c r="I301" s="235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46">
        <v>111</v>
      </c>
      <c r="B302" s="246" t="s">
        <v>174</v>
      </c>
      <c r="C302" s="246" t="s">
        <v>217</v>
      </c>
      <c r="D302" s="235">
        <v>4</v>
      </c>
      <c r="E302" s="235">
        <v>4</v>
      </c>
      <c r="F302" s="235">
        <v>4</v>
      </c>
      <c r="G302" s="235"/>
      <c r="H302" s="235"/>
      <c r="I302" s="235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46">
        <v>111</v>
      </c>
      <c r="B303" s="246" t="s">
        <v>172</v>
      </c>
      <c r="C303" s="246" t="s">
        <v>217</v>
      </c>
      <c r="D303" s="235">
        <v>4.2666666666666666</v>
      </c>
      <c r="E303" s="235">
        <v>4.25</v>
      </c>
      <c r="F303" s="235">
        <v>4.3</v>
      </c>
      <c r="G303" s="235"/>
      <c r="H303" s="235"/>
      <c r="I303" s="235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46">
        <v>111</v>
      </c>
      <c r="B304" s="246" t="s">
        <v>173</v>
      </c>
      <c r="C304" s="246" t="s">
        <v>217</v>
      </c>
      <c r="D304" s="235">
        <v>5</v>
      </c>
      <c r="E304" s="235">
        <v>5</v>
      </c>
      <c r="F304" s="235">
        <v>5</v>
      </c>
      <c r="G304" s="235"/>
      <c r="H304" s="235"/>
      <c r="I304" s="235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46">
        <v>112</v>
      </c>
      <c r="B305" s="246" t="s">
        <v>229</v>
      </c>
      <c r="C305" s="246" t="s">
        <v>218</v>
      </c>
      <c r="D305" s="235">
        <v>4</v>
      </c>
      <c r="E305" s="235">
        <v>4</v>
      </c>
      <c r="F305" s="235">
        <v>4</v>
      </c>
      <c r="G305" s="235"/>
      <c r="H305" s="235"/>
      <c r="I305" s="23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46">
        <v>112</v>
      </c>
      <c r="B306" s="246" t="s">
        <v>183</v>
      </c>
      <c r="C306" s="246" t="s">
        <v>218</v>
      </c>
      <c r="D306" s="235">
        <v>4</v>
      </c>
      <c r="E306" s="235">
        <v>4</v>
      </c>
      <c r="F306" s="235">
        <v>4</v>
      </c>
      <c r="G306" s="235"/>
      <c r="H306" s="235"/>
      <c r="I306" s="235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46">
        <v>112</v>
      </c>
      <c r="B307" s="246" t="s">
        <v>174</v>
      </c>
      <c r="C307" s="246" t="s">
        <v>218</v>
      </c>
      <c r="D307" s="235">
        <v>3.6666666666666665</v>
      </c>
      <c r="E307" s="235">
        <v>3.5</v>
      </c>
      <c r="F307" s="235">
        <v>3.75</v>
      </c>
      <c r="G307" s="235"/>
      <c r="H307" s="235"/>
      <c r="I307" s="235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46">
        <v>112</v>
      </c>
      <c r="B308" s="246" t="s">
        <v>172</v>
      </c>
      <c r="C308" s="246" t="s">
        <v>218</v>
      </c>
      <c r="D308" s="235">
        <v>3.6666666666666665</v>
      </c>
      <c r="E308" s="235">
        <v>3.5</v>
      </c>
      <c r="F308" s="235">
        <v>3.75</v>
      </c>
      <c r="G308" s="235"/>
      <c r="H308" s="235"/>
      <c r="I308" s="235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46">
        <v>112</v>
      </c>
      <c r="B309" s="246" t="s">
        <v>173</v>
      </c>
      <c r="C309" s="246" t="s">
        <v>218</v>
      </c>
      <c r="D309" s="235">
        <v>4</v>
      </c>
      <c r="E309" s="235">
        <v>4</v>
      </c>
      <c r="F309" s="235">
        <v>4</v>
      </c>
      <c r="G309" s="235"/>
      <c r="H309" s="235"/>
      <c r="I309" s="235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46">
        <v>113</v>
      </c>
      <c r="B310" s="246" t="s">
        <v>229</v>
      </c>
      <c r="C310" s="246" t="s">
        <v>219</v>
      </c>
      <c r="D310" s="235">
        <v>4</v>
      </c>
      <c r="E310" s="235">
        <v>4</v>
      </c>
      <c r="F310" s="235">
        <v>4</v>
      </c>
      <c r="G310" s="235"/>
      <c r="H310" s="235"/>
      <c r="I310" s="235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46">
        <v>113</v>
      </c>
      <c r="B311" s="246" t="s">
        <v>183</v>
      </c>
      <c r="C311" s="246" t="s">
        <v>219</v>
      </c>
      <c r="D311" s="235">
        <v>4</v>
      </c>
      <c r="E311" s="235">
        <v>4</v>
      </c>
      <c r="F311" s="235">
        <v>4</v>
      </c>
      <c r="G311" s="235"/>
      <c r="H311" s="235"/>
      <c r="I311" s="235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46">
        <v>113</v>
      </c>
      <c r="B312" s="246" t="s">
        <v>174</v>
      </c>
      <c r="C312" s="246" t="s">
        <v>219</v>
      </c>
      <c r="D312" s="235">
        <v>4</v>
      </c>
      <c r="E312" s="235">
        <v>4</v>
      </c>
      <c r="F312" s="235">
        <v>4</v>
      </c>
      <c r="G312" s="235"/>
      <c r="H312" s="235"/>
      <c r="I312" s="235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46">
        <v>113</v>
      </c>
      <c r="B313" s="246" t="s">
        <v>172</v>
      </c>
      <c r="C313" s="246" t="s">
        <v>219</v>
      </c>
      <c r="D313" s="235">
        <v>4</v>
      </c>
      <c r="E313" s="235">
        <v>4</v>
      </c>
      <c r="F313" s="235">
        <v>4</v>
      </c>
      <c r="G313" s="235"/>
      <c r="H313" s="235"/>
      <c r="I313" s="235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46">
        <v>113</v>
      </c>
      <c r="B314" s="246" t="s">
        <v>173</v>
      </c>
      <c r="C314" s="246" t="s">
        <v>219</v>
      </c>
      <c r="D314" s="235">
        <v>4.5</v>
      </c>
      <c r="E314" s="235">
        <v>4.5</v>
      </c>
      <c r="F314" s="235">
        <v>4.5</v>
      </c>
      <c r="G314" s="235"/>
      <c r="H314" s="235"/>
      <c r="I314" s="235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46">
        <v>114</v>
      </c>
      <c r="B315" s="246" t="s">
        <v>229</v>
      </c>
      <c r="C315" s="246" t="s">
        <v>220</v>
      </c>
      <c r="D315" s="235">
        <v>4</v>
      </c>
      <c r="E315" s="235">
        <v>4</v>
      </c>
      <c r="F315" s="235">
        <v>4</v>
      </c>
      <c r="G315" s="235"/>
      <c r="H315" s="235"/>
      <c r="I315" s="23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46">
        <v>114</v>
      </c>
      <c r="B316" s="246" t="s">
        <v>183</v>
      </c>
      <c r="C316" s="246" t="s">
        <v>220</v>
      </c>
      <c r="D316" s="235">
        <v>4</v>
      </c>
      <c r="E316" s="235">
        <v>4</v>
      </c>
      <c r="F316" s="235">
        <v>4</v>
      </c>
      <c r="G316" s="235"/>
      <c r="H316" s="235"/>
      <c r="I316" s="235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46">
        <v>114</v>
      </c>
      <c r="B317" s="246" t="s">
        <v>174</v>
      </c>
      <c r="C317" s="246" t="s">
        <v>220</v>
      </c>
      <c r="D317" s="235">
        <v>4</v>
      </c>
      <c r="E317" s="235">
        <v>4</v>
      </c>
      <c r="F317" s="235">
        <v>4</v>
      </c>
      <c r="G317" s="235"/>
      <c r="H317" s="235"/>
      <c r="I317" s="235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46">
        <v>114</v>
      </c>
      <c r="B318" s="246" t="s">
        <v>172</v>
      </c>
      <c r="C318" s="246" t="s">
        <v>220</v>
      </c>
      <c r="D318" s="235">
        <v>4</v>
      </c>
      <c r="E318" s="235">
        <v>4</v>
      </c>
      <c r="F318" s="235">
        <v>4</v>
      </c>
      <c r="G318" s="235"/>
      <c r="H318" s="235"/>
      <c r="I318" s="235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46">
        <v>114</v>
      </c>
      <c r="B319" s="246" t="s">
        <v>173</v>
      </c>
      <c r="C319" s="246" t="s">
        <v>220</v>
      </c>
      <c r="D319" s="235">
        <v>4.5</v>
      </c>
      <c r="E319" s="235">
        <v>4.5</v>
      </c>
      <c r="F319" s="235">
        <v>4.5</v>
      </c>
      <c r="G319" s="235"/>
      <c r="H319" s="235"/>
      <c r="I319" s="235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46">
        <v>115</v>
      </c>
      <c r="B320" s="246" t="s">
        <v>229</v>
      </c>
      <c r="C320" s="246" t="s">
        <v>221</v>
      </c>
      <c r="D320" s="235">
        <v>4</v>
      </c>
      <c r="E320" s="235">
        <v>4</v>
      </c>
      <c r="F320" s="235">
        <v>4</v>
      </c>
      <c r="G320" s="235"/>
      <c r="H320" s="235"/>
      <c r="I320" s="235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46">
        <v>115</v>
      </c>
      <c r="B321" s="246" t="s">
        <v>183</v>
      </c>
      <c r="C321" s="246" t="s">
        <v>221</v>
      </c>
      <c r="D321" s="235">
        <v>4</v>
      </c>
      <c r="E321" s="235">
        <v>4</v>
      </c>
      <c r="F321" s="235">
        <v>4</v>
      </c>
      <c r="G321" s="235"/>
      <c r="H321" s="235"/>
      <c r="I321" s="235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46">
        <v>115</v>
      </c>
      <c r="B322" s="246" t="s">
        <v>174</v>
      </c>
      <c r="C322" s="246" t="s">
        <v>221</v>
      </c>
      <c r="D322" s="235">
        <v>4</v>
      </c>
      <c r="E322" s="235">
        <v>4</v>
      </c>
      <c r="F322" s="235">
        <v>4</v>
      </c>
      <c r="G322" s="235"/>
      <c r="H322" s="235"/>
      <c r="I322" s="235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46">
        <v>115</v>
      </c>
      <c r="B323" s="246" t="s">
        <v>172</v>
      </c>
      <c r="C323" s="246" t="s">
        <v>221</v>
      </c>
      <c r="D323" s="235">
        <v>4</v>
      </c>
      <c r="E323" s="235">
        <v>4</v>
      </c>
      <c r="F323" s="235">
        <v>4</v>
      </c>
      <c r="G323" s="235"/>
      <c r="H323" s="235"/>
      <c r="I323" s="235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46">
        <v>115</v>
      </c>
      <c r="B324" s="246" t="s">
        <v>173</v>
      </c>
      <c r="C324" s="246" t="s">
        <v>221</v>
      </c>
      <c r="D324" s="235">
        <v>4</v>
      </c>
      <c r="E324" s="235">
        <v>4</v>
      </c>
      <c r="F324" s="235">
        <v>4</v>
      </c>
      <c r="G324" s="235"/>
      <c r="H324" s="235"/>
      <c r="I324" s="235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46">
        <v>116</v>
      </c>
      <c r="B325" s="246" t="s">
        <v>229</v>
      </c>
      <c r="C325" s="246" t="s">
        <v>222</v>
      </c>
      <c r="D325" s="235">
        <v>4</v>
      </c>
      <c r="E325" s="235">
        <v>4</v>
      </c>
      <c r="F325" s="235">
        <v>4</v>
      </c>
      <c r="G325" s="235"/>
      <c r="H325" s="235"/>
      <c r="I325" s="23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46">
        <v>116</v>
      </c>
      <c r="B326" s="246" t="s">
        <v>183</v>
      </c>
      <c r="C326" s="246" t="s">
        <v>222</v>
      </c>
      <c r="D326" s="235">
        <v>4</v>
      </c>
      <c r="E326" s="235">
        <v>4</v>
      </c>
      <c r="F326" s="235">
        <v>4</v>
      </c>
      <c r="G326" s="235"/>
      <c r="H326" s="235"/>
      <c r="I326" s="235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46">
        <v>116</v>
      </c>
      <c r="B327" s="246" t="s">
        <v>174</v>
      </c>
      <c r="C327" s="246" t="s">
        <v>222</v>
      </c>
      <c r="D327" s="235">
        <v>4</v>
      </c>
      <c r="E327" s="235">
        <v>4</v>
      </c>
      <c r="F327" s="235">
        <v>4</v>
      </c>
      <c r="G327" s="235"/>
      <c r="H327" s="235"/>
      <c r="I327" s="235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46">
        <v>116</v>
      </c>
      <c r="B328" s="246" t="s">
        <v>172</v>
      </c>
      <c r="C328" s="246" t="s">
        <v>222</v>
      </c>
      <c r="D328" s="235">
        <v>4</v>
      </c>
      <c r="E328" s="235">
        <v>4</v>
      </c>
      <c r="F328" s="235">
        <v>4</v>
      </c>
      <c r="G328" s="235"/>
      <c r="H328" s="235"/>
      <c r="I328" s="235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46">
        <v>116</v>
      </c>
      <c r="B329" s="246" t="s">
        <v>173</v>
      </c>
      <c r="C329" s="246" t="s">
        <v>222</v>
      </c>
      <c r="D329" s="235">
        <v>4</v>
      </c>
      <c r="E329" s="235">
        <v>4</v>
      </c>
      <c r="F329" s="235">
        <v>4</v>
      </c>
      <c r="G329" s="235"/>
      <c r="H329" s="235"/>
      <c r="I329" s="235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46">
        <v>119</v>
      </c>
      <c r="B330" s="246" t="s">
        <v>229</v>
      </c>
      <c r="C330" s="246" t="s">
        <v>144</v>
      </c>
      <c r="D330" s="235">
        <v>6</v>
      </c>
      <c r="E330" s="235">
        <v>6</v>
      </c>
      <c r="F330" s="235">
        <v>6</v>
      </c>
      <c r="G330" s="235"/>
      <c r="H330" s="235"/>
      <c r="I330" s="235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46">
        <v>119</v>
      </c>
      <c r="B331" s="246" t="s">
        <v>183</v>
      </c>
      <c r="C331" s="246" t="s">
        <v>144</v>
      </c>
      <c r="D331" s="235">
        <v>5</v>
      </c>
      <c r="E331" s="235">
        <v>5</v>
      </c>
      <c r="F331" s="235">
        <v>5</v>
      </c>
      <c r="G331" s="235"/>
      <c r="H331" s="235"/>
      <c r="I331" s="235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46">
        <v>119</v>
      </c>
      <c r="B332" s="246" t="s">
        <v>174</v>
      </c>
      <c r="C332" s="246" t="s">
        <v>144</v>
      </c>
      <c r="D332" s="235">
        <v>6.666666666666667</v>
      </c>
      <c r="E332" s="235">
        <v>6.5</v>
      </c>
      <c r="F332" s="235">
        <v>7</v>
      </c>
      <c r="G332" s="235"/>
      <c r="H332" s="235"/>
      <c r="I332" s="235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46">
        <v>119</v>
      </c>
      <c r="B333" s="246" t="s">
        <v>172</v>
      </c>
      <c r="C333" s="246" t="s">
        <v>144</v>
      </c>
      <c r="D333" s="235">
        <v>5</v>
      </c>
      <c r="E333" s="235">
        <v>5</v>
      </c>
      <c r="F333" s="235">
        <v>5</v>
      </c>
      <c r="G333" s="235"/>
      <c r="H333" s="235"/>
      <c r="I333" s="235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46">
        <v>119</v>
      </c>
      <c r="B334" s="246" t="s">
        <v>173</v>
      </c>
      <c r="C334" s="246" t="s">
        <v>144</v>
      </c>
      <c r="D334" s="235">
        <v>5.833333333333333</v>
      </c>
      <c r="E334" s="235">
        <v>5.5</v>
      </c>
      <c r="F334" s="235">
        <v>6</v>
      </c>
      <c r="G334" s="235"/>
      <c r="H334" s="235"/>
      <c r="I334" s="235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46">
        <v>120</v>
      </c>
      <c r="B335" s="246" t="s">
        <v>229</v>
      </c>
      <c r="C335" s="246" t="s">
        <v>145</v>
      </c>
      <c r="D335" s="235">
        <v>3</v>
      </c>
      <c r="E335" s="235">
        <v>3</v>
      </c>
      <c r="F335" s="235">
        <v>3</v>
      </c>
      <c r="G335" s="235"/>
      <c r="H335" s="235"/>
      <c r="I335" s="2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46">
        <v>120</v>
      </c>
      <c r="B336" s="246" t="s">
        <v>183</v>
      </c>
      <c r="C336" s="246" t="s">
        <v>145</v>
      </c>
      <c r="D336" s="235">
        <v>3.375</v>
      </c>
      <c r="E336" s="235">
        <v>3.25</v>
      </c>
      <c r="F336" s="235">
        <v>3.5</v>
      </c>
      <c r="G336" s="235"/>
      <c r="H336" s="235"/>
      <c r="I336" s="235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46">
        <v>120</v>
      </c>
      <c r="B337" s="246" t="s">
        <v>174</v>
      </c>
      <c r="C337" s="246" t="s">
        <v>145</v>
      </c>
      <c r="D337" s="235">
        <v>3.5</v>
      </c>
      <c r="E337" s="235">
        <v>3.5</v>
      </c>
      <c r="F337" s="235">
        <v>3.5</v>
      </c>
      <c r="G337" s="235"/>
      <c r="H337" s="235"/>
      <c r="I337" s="235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46">
        <v>120</v>
      </c>
      <c r="B338" s="246" t="s">
        <v>172</v>
      </c>
      <c r="C338" s="246" t="s">
        <v>145</v>
      </c>
      <c r="D338" s="235">
        <v>3</v>
      </c>
      <c r="E338" s="235">
        <v>3</v>
      </c>
      <c r="F338" s="235">
        <v>3</v>
      </c>
      <c r="G338" s="235"/>
      <c r="H338" s="235"/>
      <c r="I338" s="235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46">
        <v>120</v>
      </c>
      <c r="B339" s="246" t="s">
        <v>173</v>
      </c>
      <c r="C339" s="246" t="s">
        <v>145</v>
      </c>
      <c r="D339" s="235">
        <v>3.5</v>
      </c>
      <c r="E339" s="235">
        <v>3.5</v>
      </c>
      <c r="F339" s="235">
        <v>3.5</v>
      </c>
      <c r="G339" s="235"/>
      <c r="H339" s="235"/>
      <c r="I339" s="235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46">
        <v>121</v>
      </c>
      <c r="B340" s="246" t="s">
        <v>229</v>
      </c>
      <c r="C340" s="246" t="s">
        <v>146</v>
      </c>
      <c r="D340" s="235">
        <v>3</v>
      </c>
      <c r="E340" s="235">
        <v>3</v>
      </c>
      <c r="F340" s="235">
        <v>3</v>
      </c>
      <c r="G340" s="235"/>
      <c r="H340" s="235"/>
      <c r="I340" s="235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46">
        <v>121</v>
      </c>
      <c r="B341" s="246" t="s">
        <v>183</v>
      </c>
      <c r="C341" s="246" t="s">
        <v>146</v>
      </c>
      <c r="D341" s="235">
        <v>3.375</v>
      </c>
      <c r="E341" s="235">
        <v>3.25</v>
      </c>
      <c r="F341" s="235">
        <v>3.5</v>
      </c>
      <c r="G341" s="235"/>
      <c r="H341" s="235"/>
      <c r="I341" s="235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46">
        <v>121</v>
      </c>
      <c r="B342" s="246" t="s">
        <v>174</v>
      </c>
      <c r="C342" s="246" t="s">
        <v>146</v>
      </c>
      <c r="D342" s="235">
        <v>3.5</v>
      </c>
      <c r="E342" s="235">
        <v>3.5</v>
      </c>
      <c r="F342" s="235">
        <v>3.5</v>
      </c>
      <c r="G342" s="235"/>
      <c r="H342" s="235"/>
      <c r="I342" s="235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46">
        <v>121</v>
      </c>
      <c r="B343" s="246" t="s">
        <v>172</v>
      </c>
      <c r="C343" s="246" t="s">
        <v>146</v>
      </c>
      <c r="D343" s="235">
        <v>3</v>
      </c>
      <c r="E343" s="235">
        <v>3</v>
      </c>
      <c r="F343" s="235">
        <v>3</v>
      </c>
      <c r="G343" s="235"/>
      <c r="H343" s="235"/>
      <c r="I343" s="235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46">
        <v>121</v>
      </c>
      <c r="B344" s="246" t="s">
        <v>173</v>
      </c>
      <c r="C344" s="246" t="s">
        <v>146</v>
      </c>
      <c r="D344" s="235">
        <v>3.3333333333333335</v>
      </c>
      <c r="E344" s="235">
        <v>3</v>
      </c>
      <c r="F344" s="235">
        <v>3.5</v>
      </c>
      <c r="G344" s="235"/>
      <c r="H344" s="235"/>
      <c r="I344" s="235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46">
        <v>122</v>
      </c>
      <c r="B345" s="246" t="s">
        <v>229</v>
      </c>
      <c r="C345" s="246" t="s">
        <v>155</v>
      </c>
      <c r="D345" s="235">
        <v>2.7</v>
      </c>
      <c r="E345" s="235">
        <v>2.7</v>
      </c>
      <c r="F345" s="235">
        <v>2.7</v>
      </c>
      <c r="G345" s="235"/>
      <c r="H345" s="235"/>
      <c r="I345" s="23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46">
        <v>122</v>
      </c>
      <c r="B346" s="246" t="s">
        <v>183</v>
      </c>
      <c r="C346" s="246" t="s">
        <v>155</v>
      </c>
      <c r="D346" s="235">
        <v>3</v>
      </c>
      <c r="E346" s="235">
        <v>3</v>
      </c>
      <c r="F346" s="235">
        <v>3</v>
      </c>
      <c r="G346" s="235"/>
      <c r="H346" s="235"/>
      <c r="I346" s="235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46">
        <v>122</v>
      </c>
      <c r="B347" s="246" t="s">
        <v>174</v>
      </c>
      <c r="C347" s="246" t="s">
        <v>155</v>
      </c>
      <c r="D347" s="235">
        <v>3.5</v>
      </c>
      <c r="E347" s="235">
        <v>3.5</v>
      </c>
      <c r="F347" s="235">
        <v>3.5</v>
      </c>
      <c r="G347" s="235"/>
      <c r="H347" s="235"/>
      <c r="I347" s="235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46">
        <v>122</v>
      </c>
      <c r="B348" s="246" t="s">
        <v>172</v>
      </c>
      <c r="C348" s="246" t="s">
        <v>155</v>
      </c>
      <c r="D348" s="235">
        <v>3</v>
      </c>
      <c r="E348" s="235">
        <v>3</v>
      </c>
      <c r="F348" s="235">
        <v>3</v>
      </c>
      <c r="G348" s="235"/>
      <c r="H348" s="235"/>
      <c r="I348" s="235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46">
        <v>122</v>
      </c>
      <c r="B349" s="246" t="s">
        <v>173</v>
      </c>
      <c r="C349" s="246" t="s">
        <v>155</v>
      </c>
      <c r="D349" s="235">
        <v>3.3333333333333335</v>
      </c>
      <c r="E349" s="235">
        <v>3</v>
      </c>
      <c r="F349" s="235">
        <v>3.5</v>
      </c>
      <c r="G349" s="235"/>
      <c r="H349" s="235"/>
      <c r="I349" s="235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46">
        <v>123</v>
      </c>
      <c r="B350" s="246" t="s">
        <v>229</v>
      </c>
      <c r="C350" s="246" t="s">
        <v>289</v>
      </c>
      <c r="D350" s="235">
        <v>1.5</v>
      </c>
      <c r="E350" s="235">
        <v>1.5</v>
      </c>
      <c r="F350" s="235">
        <v>1.5</v>
      </c>
      <c r="G350" s="235"/>
      <c r="H350" s="235"/>
      <c r="I350" s="235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46">
        <v>123</v>
      </c>
      <c r="B351" s="246" t="s">
        <v>183</v>
      </c>
      <c r="C351" s="246" t="s">
        <v>289</v>
      </c>
      <c r="D351" s="235">
        <v>1.5</v>
      </c>
      <c r="E351" s="235">
        <v>1.5</v>
      </c>
      <c r="F351" s="235">
        <v>1.5</v>
      </c>
      <c r="G351" s="235"/>
      <c r="H351" s="235"/>
      <c r="I351" s="235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46">
        <v>124</v>
      </c>
      <c r="B352" s="246" t="s">
        <v>229</v>
      </c>
      <c r="C352" s="246" t="s">
        <v>147</v>
      </c>
      <c r="D352" s="235">
        <v>1.3</v>
      </c>
      <c r="E352" s="235">
        <v>1.3</v>
      </c>
      <c r="F352" s="235">
        <v>1.3</v>
      </c>
      <c r="G352" s="235"/>
      <c r="H352" s="235"/>
      <c r="I352" s="235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46">
        <v>124</v>
      </c>
      <c r="B353" s="246" t="s">
        <v>183</v>
      </c>
      <c r="C353" s="246" t="s">
        <v>147</v>
      </c>
      <c r="D353" s="235">
        <v>1.3833333333333335</v>
      </c>
      <c r="E353" s="235">
        <v>1.35</v>
      </c>
      <c r="F353" s="235">
        <v>1.4</v>
      </c>
      <c r="G353" s="235"/>
      <c r="H353" s="235"/>
      <c r="I353" s="235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46">
        <v>124</v>
      </c>
      <c r="B354" s="246" t="s">
        <v>174</v>
      </c>
      <c r="C354" s="246" t="s">
        <v>147</v>
      </c>
      <c r="D354" s="235">
        <v>1.25</v>
      </c>
      <c r="E354" s="235">
        <v>1.25</v>
      </c>
      <c r="F354" s="235">
        <v>1.25</v>
      </c>
      <c r="G354" s="235"/>
      <c r="H354" s="235"/>
      <c r="I354" s="235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46">
        <v>124</v>
      </c>
      <c r="B355" s="246" t="s">
        <v>172</v>
      </c>
      <c r="C355" s="246" t="s">
        <v>147</v>
      </c>
      <c r="D355" s="235">
        <v>1.3</v>
      </c>
      <c r="E355" s="235">
        <v>1.3</v>
      </c>
      <c r="F355" s="235">
        <v>1.3</v>
      </c>
      <c r="G355" s="235"/>
      <c r="H355" s="235"/>
      <c r="I355" s="23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46">
        <v>124</v>
      </c>
      <c r="B356" s="246" t="s">
        <v>173</v>
      </c>
      <c r="C356" s="246" t="s">
        <v>147</v>
      </c>
      <c r="D356" s="235">
        <v>1.4100000000000001</v>
      </c>
      <c r="E356" s="235">
        <v>1.3</v>
      </c>
      <c r="F356" s="235">
        <v>1.6</v>
      </c>
      <c r="G356" s="235"/>
      <c r="H356" s="235"/>
      <c r="I356" s="235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46">
        <v>125</v>
      </c>
      <c r="B357" s="246" t="s">
        <v>229</v>
      </c>
      <c r="C357" s="246" t="s">
        <v>148</v>
      </c>
      <c r="D357" s="235">
        <v>1.75</v>
      </c>
      <c r="E357" s="235">
        <v>1.75</v>
      </c>
      <c r="F357" s="235">
        <v>1.75</v>
      </c>
      <c r="G357" s="235"/>
      <c r="H357" s="235"/>
      <c r="I357" s="235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46">
        <v>125</v>
      </c>
      <c r="B358" s="246" t="s">
        <v>183</v>
      </c>
      <c r="C358" s="246" t="s">
        <v>148</v>
      </c>
      <c r="D358" s="235">
        <v>1.75</v>
      </c>
      <c r="E358" s="235">
        <v>1.75</v>
      </c>
      <c r="F358" s="235">
        <v>1.75</v>
      </c>
      <c r="G358" s="235"/>
      <c r="H358" s="235"/>
      <c r="I358" s="235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46">
        <v>125</v>
      </c>
      <c r="B359" s="246" t="s">
        <v>174</v>
      </c>
      <c r="C359" s="246" t="s">
        <v>148</v>
      </c>
      <c r="D359" s="235">
        <v>2</v>
      </c>
      <c r="E359" s="235">
        <v>2</v>
      </c>
      <c r="F359" s="235">
        <v>2</v>
      </c>
      <c r="G359" s="235"/>
      <c r="H359" s="235"/>
      <c r="I359" s="235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46">
        <v>125</v>
      </c>
      <c r="B360" s="246" t="s">
        <v>172</v>
      </c>
      <c r="C360" s="246" t="s">
        <v>148</v>
      </c>
      <c r="D360" s="235">
        <v>1.7</v>
      </c>
      <c r="E360" s="235">
        <v>1.7</v>
      </c>
      <c r="F360" s="235">
        <v>1.7</v>
      </c>
      <c r="G360" s="235"/>
      <c r="H360" s="235"/>
      <c r="I360" s="235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46">
        <v>125</v>
      </c>
      <c r="B361" s="246" t="s">
        <v>173</v>
      </c>
      <c r="C361" s="246" t="s">
        <v>148</v>
      </c>
      <c r="D361" s="235">
        <v>2</v>
      </c>
      <c r="E361" s="235">
        <v>2</v>
      </c>
      <c r="F361" s="235">
        <v>2</v>
      </c>
      <c r="G361" s="235"/>
      <c r="H361" s="235"/>
      <c r="I361" s="235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46">
        <v>126</v>
      </c>
      <c r="B362" s="246" t="s">
        <v>229</v>
      </c>
      <c r="C362" s="246" t="s">
        <v>269</v>
      </c>
      <c r="D362" s="235">
        <v>5.083333333333333</v>
      </c>
      <c r="E362" s="235">
        <v>5</v>
      </c>
      <c r="F362" s="235">
        <v>5.25</v>
      </c>
      <c r="G362" s="235"/>
      <c r="H362" s="235"/>
      <c r="I362" s="235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46">
        <v>126</v>
      </c>
      <c r="B363" s="246" t="s">
        <v>183</v>
      </c>
      <c r="C363" s="246" t="s">
        <v>269</v>
      </c>
      <c r="D363" s="235">
        <v>5.21</v>
      </c>
      <c r="E363" s="235">
        <v>5</v>
      </c>
      <c r="F363" s="235">
        <v>5.3</v>
      </c>
      <c r="G363" s="235"/>
      <c r="H363" s="235"/>
      <c r="I363" s="235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46">
        <v>126</v>
      </c>
      <c r="B364" s="246" t="s">
        <v>174</v>
      </c>
      <c r="C364" s="246" t="s">
        <v>269</v>
      </c>
      <c r="D364" s="235">
        <v>5.6333333333333329</v>
      </c>
      <c r="E364" s="235">
        <v>5.5</v>
      </c>
      <c r="F364" s="235">
        <v>5.75</v>
      </c>
      <c r="G364" s="235"/>
      <c r="H364" s="235"/>
      <c r="I364" s="235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46">
        <v>126</v>
      </c>
      <c r="B365" s="246" t="s">
        <v>172</v>
      </c>
      <c r="C365" s="246" t="s">
        <v>269</v>
      </c>
      <c r="D365" s="235">
        <v>5</v>
      </c>
      <c r="E365" s="235">
        <v>5</v>
      </c>
      <c r="F365" s="235">
        <v>5</v>
      </c>
      <c r="G365" s="235"/>
      <c r="H365" s="235"/>
      <c r="I365" s="23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46">
        <v>126</v>
      </c>
      <c r="B366" s="246" t="s">
        <v>173</v>
      </c>
      <c r="C366" s="246" t="s">
        <v>269</v>
      </c>
      <c r="D366" s="235">
        <v>5.3125</v>
      </c>
      <c r="E366" s="235">
        <v>5</v>
      </c>
      <c r="F366" s="235">
        <v>5.5</v>
      </c>
      <c r="G366" s="235"/>
      <c r="H366" s="235"/>
      <c r="I366" s="235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46">
        <v>127</v>
      </c>
      <c r="B367" s="246" t="s">
        <v>229</v>
      </c>
      <c r="C367" s="246" t="s">
        <v>270</v>
      </c>
      <c r="D367" s="235">
        <v>4.7833333333333341</v>
      </c>
      <c r="E367" s="235">
        <v>4.75</v>
      </c>
      <c r="F367" s="235">
        <v>4.8</v>
      </c>
      <c r="G367" s="235"/>
      <c r="H367" s="235"/>
      <c r="I367" s="235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46">
        <v>127</v>
      </c>
      <c r="B368" s="246" t="s">
        <v>183</v>
      </c>
      <c r="C368" s="246" t="s">
        <v>270</v>
      </c>
      <c r="D368" s="235">
        <v>4.88</v>
      </c>
      <c r="E368" s="235">
        <v>4.8499999999999996</v>
      </c>
      <c r="F368" s="235">
        <v>4.9000000000000004</v>
      </c>
      <c r="G368" s="235"/>
      <c r="H368" s="235"/>
      <c r="I368" s="235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46">
        <v>127</v>
      </c>
      <c r="B369" s="246" t="s">
        <v>174</v>
      </c>
      <c r="C369" s="246" t="s">
        <v>270</v>
      </c>
      <c r="D369" s="235">
        <v>5.125</v>
      </c>
      <c r="E369" s="235">
        <v>5</v>
      </c>
      <c r="F369" s="235">
        <v>5.25</v>
      </c>
      <c r="G369" s="235"/>
      <c r="H369" s="235"/>
      <c r="I369" s="235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46">
        <v>127</v>
      </c>
      <c r="B370" s="246" t="s">
        <v>172</v>
      </c>
      <c r="C370" s="246" t="s">
        <v>270</v>
      </c>
      <c r="D370" s="235">
        <v>4.75</v>
      </c>
      <c r="E370" s="235">
        <v>4.75</v>
      </c>
      <c r="F370" s="235">
        <v>4.75</v>
      </c>
      <c r="G370" s="235"/>
      <c r="H370" s="235"/>
      <c r="I370" s="235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46">
        <v>127</v>
      </c>
      <c r="B371" s="246" t="s">
        <v>173</v>
      </c>
      <c r="C371" s="246" t="s">
        <v>270</v>
      </c>
      <c r="D371" s="235">
        <v>4.9375</v>
      </c>
      <c r="E371" s="235">
        <v>4.75</v>
      </c>
      <c r="F371" s="235">
        <v>5</v>
      </c>
      <c r="G371" s="235"/>
      <c r="H371" s="235"/>
      <c r="I371" s="235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46">
        <v>128</v>
      </c>
      <c r="B372" s="246" t="s">
        <v>229</v>
      </c>
      <c r="C372" s="246" t="s">
        <v>290</v>
      </c>
      <c r="D372" s="235">
        <v>57</v>
      </c>
      <c r="E372" s="235">
        <v>57</v>
      </c>
      <c r="F372" s="235">
        <v>57</v>
      </c>
      <c r="G372" s="235"/>
      <c r="H372" s="235"/>
      <c r="I372" s="235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46">
        <v>128</v>
      </c>
      <c r="B373" s="246" t="s">
        <v>183</v>
      </c>
      <c r="C373" s="246" t="s">
        <v>290</v>
      </c>
      <c r="D373" s="235">
        <v>57.2</v>
      </c>
      <c r="E373" s="235">
        <v>56</v>
      </c>
      <c r="F373" s="235">
        <v>58</v>
      </c>
      <c r="G373" s="235"/>
      <c r="H373" s="235"/>
      <c r="I373" s="235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46">
        <v>128</v>
      </c>
      <c r="B374" s="246" t="s">
        <v>173</v>
      </c>
      <c r="C374" s="246" t="s">
        <v>290</v>
      </c>
      <c r="D374" s="235">
        <v>60</v>
      </c>
      <c r="E374" s="235">
        <v>60</v>
      </c>
      <c r="F374" s="235">
        <v>60</v>
      </c>
      <c r="G374" s="235"/>
      <c r="H374" s="235"/>
      <c r="I374" s="235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46">
        <v>129</v>
      </c>
      <c r="B375" s="246" t="s">
        <v>229</v>
      </c>
      <c r="C375" s="246" t="s">
        <v>291</v>
      </c>
      <c r="D375" s="235">
        <v>54.666666666666664</v>
      </c>
      <c r="E375" s="235">
        <v>54</v>
      </c>
      <c r="F375" s="235">
        <v>55</v>
      </c>
      <c r="G375" s="235"/>
      <c r="H375" s="235"/>
      <c r="I375" s="23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46">
        <v>129</v>
      </c>
      <c r="B376" s="246" t="s">
        <v>183</v>
      </c>
      <c r="C376" s="246" t="s">
        <v>291</v>
      </c>
      <c r="D376" s="235">
        <v>55.8</v>
      </c>
      <c r="E376" s="235">
        <v>55</v>
      </c>
      <c r="F376" s="235">
        <v>56</v>
      </c>
      <c r="G376" s="235"/>
      <c r="H376" s="235"/>
      <c r="I376" s="235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46">
        <v>129</v>
      </c>
      <c r="B377" s="246" t="s">
        <v>173</v>
      </c>
      <c r="C377" s="246" t="s">
        <v>291</v>
      </c>
      <c r="D377" s="235">
        <v>57</v>
      </c>
      <c r="E377" s="235">
        <v>57</v>
      </c>
      <c r="F377" s="235">
        <v>57</v>
      </c>
      <c r="G377" s="235"/>
      <c r="H377" s="235"/>
      <c r="I377" s="235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46">
        <v>130</v>
      </c>
      <c r="B378" s="246" t="s">
        <v>229</v>
      </c>
      <c r="C378" s="246" t="s">
        <v>150</v>
      </c>
      <c r="D378" s="235">
        <v>3</v>
      </c>
      <c r="E378" s="235">
        <v>3</v>
      </c>
      <c r="F378" s="235">
        <v>3</v>
      </c>
      <c r="G378" s="235"/>
      <c r="H378" s="235"/>
      <c r="I378" s="235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46">
        <v>130</v>
      </c>
      <c r="B379" s="246" t="s">
        <v>183</v>
      </c>
      <c r="C379" s="246" t="s">
        <v>150</v>
      </c>
      <c r="D379" s="235">
        <v>3.0714285714285716</v>
      </c>
      <c r="E379" s="235">
        <v>3</v>
      </c>
      <c r="F379" s="235">
        <v>3.5</v>
      </c>
      <c r="G379" s="235"/>
      <c r="H379" s="235"/>
      <c r="I379" s="235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46">
        <v>130</v>
      </c>
      <c r="B380" s="246" t="s">
        <v>174</v>
      </c>
      <c r="C380" s="246" t="s">
        <v>150</v>
      </c>
      <c r="D380" s="235">
        <v>3</v>
      </c>
      <c r="E380" s="235">
        <v>3</v>
      </c>
      <c r="F380" s="235">
        <v>3</v>
      </c>
      <c r="G380" s="235"/>
      <c r="H380" s="235"/>
      <c r="I380" s="235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46">
        <v>130</v>
      </c>
      <c r="B381" s="246" t="s">
        <v>172</v>
      </c>
      <c r="C381" s="246" t="s">
        <v>150</v>
      </c>
      <c r="D381" s="235">
        <v>3.5</v>
      </c>
      <c r="E381" s="235">
        <v>3.5</v>
      </c>
      <c r="F381" s="235">
        <v>3.5</v>
      </c>
      <c r="G381" s="235"/>
      <c r="H381" s="235"/>
      <c r="I381" s="235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46">
        <v>130</v>
      </c>
      <c r="B382" s="246" t="s">
        <v>173</v>
      </c>
      <c r="C382" s="246" t="s">
        <v>150</v>
      </c>
      <c r="D382" s="235">
        <v>3.1666666666666665</v>
      </c>
      <c r="E382" s="235">
        <v>3</v>
      </c>
      <c r="F382" s="235">
        <v>3.5</v>
      </c>
      <c r="G382" s="235"/>
      <c r="H382" s="235"/>
      <c r="I382" s="235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46">
        <v>132</v>
      </c>
      <c r="B383" s="246" t="s">
        <v>229</v>
      </c>
      <c r="C383" s="246" t="s">
        <v>151</v>
      </c>
      <c r="D383" s="235">
        <v>2.5833333333333335</v>
      </c>
      <c r="E383" s="235">
        <v>2.5</v>
      </c>
      <c r="F383" s="235">
        <v>2.65</v>
      </c>
      <c r="G383" s="235"/>
      <c r="H383" s="235"/>
      <c r="I383" s="235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46">
        <v>132</v>
      </c>
      <c r="B384" s="246" t="s">
        <v>183</v>
      </c>
      <c r="C384" s="246" t="s">
        <v>151</v>
      </c>
      <c r="D384" s="235">
        <v>2.8285714285714287</v>
      </c>
      <c r="E384" s="235">
        <v>2.6</v>
      </c>
      <c r="F384" s="235">
        <v>3.85</v>
      </c>
      <c r="G384" s="235"/>
      <c r="H384" s="235"/>
      <c r="I384" s="235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46">
        <v>132</v>
      </c>
      <c r="B385" s="246" t="s">
        <v>174</v>
      </c>
      <c r="C385" s="246" t="s">
        <v>151</v>
      </c>
      <c r="D385" s="235">
        <v>2.95</v>
      </c>
      <c r="E385" s="235">
        <v>2.9</v>
      </c>
      <c r="F385" s="235">
        <v>3</v>
      </c>
      <c r="G385" s="235"/>
      <c r="H385" s="235"/>
      <c r="I385" s="23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46">
        <v>132</v>
      </c>
      <c r="B386" s="246" t="s">
        <v>172</v>
      </c>
      <c r="C386" s="246" t="s">
        <v>151</v>
      </c>
      <c r="D386" s="235">
        <v>2.8</v>
      </c>
      <c r="E386" s="235">
        <v>2.8</v>
      </c>
      <c r="F386" s="235">
        <v>2.8</v>
      </c>
      <c r="G386" s="235"/>
      <c r="H386" s="235"/>
      <c r="I386" s="235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46">
        <v>132</v>
      </c>
      <c r="B387" s="246" t="s">
        <v>173</v>
      </c>
      <c r="C387" s="246" t="s">
        <v>151</v>
      </c>
      <c r="D387" s="235">
        <v>2.7250000000000001</v>
      </c>
      <c r="E387" s="235">
        <v>2.2999999999999998</v>
      </c>
      <c r="F387" s="235">
        <v>3</v>
      </c>
      <c r="G387" s="235"/>
      <c r="H387" s="235"/>
      <c r="I387" s="235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46">
        <v>133</v>
      </c>
      <c r="B388" s="246" t="s">
        <v>229</v>
      </c>
      <c r="C388" s="246" t="s">
        <v>152</v>
      </c>
      <c r="D388" s="235">
        <v>3.7333333333333329</v>
      </c>
      <c r="E388" s="235">
        <v>3.7</v>
      </c>
      <c r="F388" s="235">
        <v>3.75</v>
      </c>
      <c r="G388" s="235"/>
      <c r="H388" s="235"/>
      <c r="I388" s="235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46">
        <v>133</v>
      </c>
      <c r="B389" s="246" t="s">
        <v>183</v>
      </c>
      <c r="C389" s="246" t="s">
        <v>152</v>
      </c>
      <c r="D389" s="235">
        <v>3.8083333333333336</v>
      </c>
      <c r="E389" s="235">
        <v>3.7</v>
      </c>
      <c r="F389" s="235">
        <v>3.9</v>
      </c>
      <c r="G389" s="235"/>
      <c r="H389" s="235"/>
      <c r="I389" s="235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46">
        <v>133</v>
      </c>
      <c r="B390" s="246" t="s">
        <v>174</v>
      </c>
      <c r="C390" s="246" t="s">
        <v>152</v>
      </c>
      <c r="D390" s="235">
        <v>4.5</v>
      </c>
      <c r="E390" s="235">
        <v>4.5</v>
      </c>
      <c r="F390" s="235">
        <v>4.5</v>
      </c>
      <c r="G390" s="235"/>
      <c r="H390" s="235"/>
      <c r="I390" s="235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46">
        <v>133</v>
      </c>
      <c r="B391" s="246" t="s">
        <v>172</v>
      </c>
      <c r="C391" s="246" t="s">
        <v>152</v>
      </c>
      <c r="D391" s="235">
        <v>4.25</v>
      </c>
      <c r="E391" s="235">
        <v>4.25</v>
      </c>
      <c r="F391" s="235">
        <v>4.25</v>
      </c>
      <c r="G391" s="235"/>
      <c r="H391" s="235"/>
      <c r="I391" s="235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46">
        <v>133</v>
      </c>
      <c r="B392" s="246" t="s">
        <v>173</v>
      </c>
      <c r="C392" s="246" t="s">
        <v>152</v>
      </c>
      <c r="D392" s="235">
        <v>4.125</v>
      </c>
      <c r="E392" s="235">
        <v>4</v>
      </c>
      <c r="F392" s="235">
        <v>4.3</v>
      </c>
      <c r="G392" s="235"/>
      <c r="H392" s="235"/>
      <c r="I392" s="235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46">
        <v>134</v>
      </c>
      <c r="B393" s="246" t="s">
        <v>229</v>
      </c>
      <c r="C393" s="246" t="s">
        <v>153</v>
      </c>
      <c r="D393" s="235">
        <v>5</v>
      </c>
      <c r="E393" s="235">
        <v>5</v>
      </c>
      <c r="F393" s="235">
        <v>5</v>
      </c>
      <c r="G393" s="235"/>
      <c r="H393" s="235"/>
      <c r="I393" s="235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46">
        <v>134</v>
      </c>
      <c r="B394" s="246" t="s">
        <v>183</v>
      </c>
      <c r="C394" s="246" t="s">
        <v>153</v>
      </c>
      <c r="D394" s="235">
        <v>5.4285714285714288</v>
      </c>
      <c r="E394" s="235">
        <v>5</v>
      </c>
      <c r="F394" s="235">
        <v>6</v>
      </c>
      <c r="G394" s="235"/>
      <c r="H394" s="235"/>
      <c r="I394" s="235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46">
        <v>134</v>
      </c>
      <c r="B395" s="246" t="s">
        <v>174</v>
      </c>
      <c r="C395" s="246" t="s">
        <v>153</v>
      </c>
      <c r="D395" s="235">
        <v>5.5</v>
      </c>
      <c r="E395" s="235">
        <v>5.5</v>
      </c>
      <c r="F395" s="235">
        <v>5.5</v>
      </c>
      <c r="G395" s="235"/>
      <c r="H395" s="235"/>
      <c r="I395" s="23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46">
        <v>134</v>
      </c>
      <c r="B396" s="246" t="s">
        <v>173</v>
      </c>
      <c r="C396" s="246" t="s">
        <v>153</v>
      </c>
      <c r="D396" s="235">
        <v>6</v>
      </c>
      <c r="E396" s="235">
        <v>6</v>
      </c>
      <c r="F396" s="235">
        <v>6</v>
      </c>
      <c r="G396" s="235"/>
      <c r="H396" s="235"/>
      <c r="I396" s="235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46">
        <v>135</v>
      </c>
      <c r="B397" s="246" t="s">
        <v>229</v>
      </c>
      <c r="C397" s="246" t="s">
        <v>154</v>
      </c>
      <c r="D397" s="235">
        <v>1.75</v>
      </c>
      <c r="E397" s="235">
        <v>1.75</v>
      </c>
      <c r="F397" s="235">
        <v>1.75</v>
      </c>
      <c r="G397" s="235"/>
      <c r="H397" s="235"/>
      <c r="I397" s="235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46">
        <v>135</v>
      </c>
      <c r="B398" s="246" t="s">
        <v>183</v>
      </c>
      <c r="C398" s="246" t="s">
        <v>154</v>
      </c>
      <c r="D398" s="235">
        <v>1.7928571428571427</v>
      </c>
      <c r="E398" s="235">
        <v>1.5</v>
      </c>
      <c r="F398" s="235">
        <v>1.85</v>
      </c>
      <c r="G398" s="235"/>
      <c r="H398" s="235"/>
      <c r="I398" s="235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46">
        <v>135</v>
      </c>
      <c r="B399" s="246" t="s">
        <v>174</v>
      </c>
      <c r="C399" s="246" t="s">
        <v>154</v>
      </c>
      <c r="D399" s="235">
        <v>1.65</v>
      </c>
      <c r="E399" s="235">
        <v>1.65</v>
      </c>
      <c r="F399" s="235">
        <v>1.65</v>
      </c>
      <c r="G399" s="235"/>
      <c r="H399" s="235"/>
      <c r="I399" s="235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46">
        <v>135</v>
      </c>
      <c r="B400" s="246" t="s">
        <v>172</v>
      </c>
      <c r="C400" s="246" t="s">
        <v>154</v>
      </c>
      <c r="D400" s="235">
        <v>1.6</v>
      </c>
      <c r="E400" s="235">
        <v>1.6</v>
      </c>
      <c r="F400" s="235">
        <v>1.6</v>
      </c>
      <c r="G400" s="235"/>
      <c r="H400" s="235"/>
      <c r="I400" s="235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46">
        <v>135</v>
      </c>
      <c r="B401" s="246" t="s">
        <v>173</v>
      </c>
      <c r="C401" s="246" t="s">
        <v>154</v>
      </c>
      <c r="D401" s="235">
        <v>2.375</v>
      </c>
      <c r="E401" s="235">
        <v>2.25</v>
      </c>
      <c r="F401" s="235">
        <v>2.5</v>
      </c>
      <c r="G401" s="235"/>
      <c r="H401" s="235"/>
      <c r="I401" s="235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46">
        <v>136</v>
      </c>
      <c r="B402" s="246" t="s">
        <v>229</v>
      </c>
      <c r="C402" s="246" t="s">
        <v>223</v>
      </c>
      <c r="D402" s="235">
        <v>2</v>
      </c>
      <c r="E402" s="235">
        <v>2</v>
      </c>
      <c r="F402" s="235">
        <v>2</v>
      </c>
      <c r="G402" s="235"/>
      <c r="H402" s="235"/>
      <c r="I402" s="235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46">
        <v>136</v>
      </c>
      <c r="B403" s="246" t="s">
        <v>190</v>
      </c>
      <c r="C403" s="246" t="s">
        <v>223</v>
      </c>
      <c r="D403" s="235">
        <v>1.325</v>
      </c>
      <c r="E403" s="235">
        <v>1.25</v>
      </c>
      <c r="F403" s="235">
        <v>1.4</v>
      </c>
      <c r="G403" s="235"/>
      <c r="H403" s="235"/>
      <c r="I403" s="235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46">
        <v>136</v>
      </c>
      <c r="B404" s="246" t="s">
        <v>183</v>
      </c>
      <c r="C404" s="246" t="s">
        <v>223</v>
      </c>
      <c r="D404" s="235">
        <v>2</v>
      </c>
      <c r="E404" s="235">
        <v>2</v>
      </c>
      <c r="F404" s="235">
        <v>2</v>
      </c>
      <c r="G404" s="235"/>
      <c r="H404" s="235"/>
      <c r="I404" s="235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46">
        <v>136</v>
      </c>
      <c r="B405" s="246" t="s">
        <v>174</v>
      </c>
      <c r="C405" s="246" t="s">
        <v>223</v>
      </c>
      <c r="D405" s="235">
        <v>2.25</v>
      </c>
      <c r="E405" s="235">
        <v>2</v>
      </c>
      <c r="F405" s="235">
        <v>2.5</v>
      </c>
      <c r="G405" s="235"/>
      <c r="H405" s="235"/>
      <c r="I405" s="23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46">
        <v>136</v>
      </c>
      <c r="B406" s="246" t="s">
        <v>172</v>
      </c>
      <c r="C406" s="246" t="s">
        <v>223</v>
      </c>
      <c r="D406" s="235">
        <v>2</v>
      </c>
      <c r="E406" s="235">
        <v>2</v>
      </c>
      <c r="F406" s="235">
        <v>2</v>
      </c>
      <c r="G406" s="235"/>
      <c r="H406" s="235"/>
      <c r="I406" s="235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46">
        <v>136</v>
      </c>
      <c r="B407" s="246" t="s">
        <v>173</v>
      </c>
      <c r="C407" s="246" t="s">
        <v>223</v>
      </c>
      <c r="D407" s="235">
        <v>1.75</v>
      </c>
      <c r="E407" s="235">
        <v>1.75</v>
      </c>
      <c r="F407" s="235">
        <v>1.75</v>
      </c>
      <c r="G407" s="235"/>
      <c r="H407" s="235"/>
      <c r="I407" s="235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46">
        <v>137</v>
      </c>
      <c r="B408" s="246" t="s">
        <v>229</v>
      </c>
      <c r="C408" s="246" t="s">
        <v>240</v>
      </c>
      <c r="D408" s="235">
        <v>4.5</v>
      </c>
      <c r="E408" s="235">
        <v>4.5</v>
      </c>
      <c r="F408" s="235">
        <v>4.5</v>
      </c>
      <c r="G408" s="235"/>
      <c r="H408" s="235"/>
      <c r="I408" s="235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46">
        <v>137</v>
      </c>
      <c r="B409" s="246" t="s">
        <v>190</v>
      </c>
      <c r="C409" s="246" t="s">
        <v>240</v>
      </c>
      <c r="D409" s="235">
        <v>3.875</v>
      </c>
      <c r="E409" s="235">
        <v>3.75</v>
      </c>
      <c r="F409" s="235">
        <v>4</v>
      </c>
      <c r="G409" s="235"/>
      <c r="H409" s="235"/>
      <c r="I409" s="235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46">
        <v>137</v>
      </c>
      <c r="B410" s="246" t="s">
        <v>183</v>
      </c>
      <c r="C410" s="246" t="s">
        <v>240</v>
      </c>
      <c r="D410" s="235">
        <v>5</v>
      </c>
      <c r="E410" s="235">
        <v>5</v>
      </c>
      <c r="F410" s="235">
        <v>5</v>
      </c>
      <c r="G410" s="235"/>
      <c r="H410" s="235"/>
      <c r="I410" s="235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46">
        <v>137</v>
      </c>
      <c r="B411" s="246" t="s">
        <v>174</v>
      </c>
      <c r="C411" s="246" t="s">
        <v>240</v>
      </c>
      <c r="D411" s="235">
        <v>3.5</v>
      </c>
      <c r="E411" s="235">
        <v>3.5</v>
      </c>
      <c r="F411" s="235">
        <v>3.5</v>
      </c>
      <c r="G411" s="235"/>
      <c r="H411" s="235"/>
      <c r="I411" s="235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46">
        <v>137</v>
      </c>
      <c r="B412" s="246" t="s">
        <v>173</v>
      </c>
      <c r="C412" s="246" t="s">
        <v>240</v>
      </c>
      <c r="D412" s="235">
        <v>4</v>
      </c>
      <c r="E412" s="235">
        <v>4</v>
      </c>
      <c r="F412" s="235">
        <v>4</v>
      </c>
      <c r="G412" s="235"/>
      <c r="H412" s="235"/>
      <c r="I412" s="235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46">
        <v>138</v>
      </c>
      <c r="B413" s="246" t="s">
        <v>174</v>
      </c>
      <c r="C413" s="246" t="s">
        <v>241</v>
      </c>
      <c r="D413" s="235">
        <v>5.5</v>
      </c>
      <c r="E413" s="235">
        <v>5.5</v>
      </c>
      <c r="F413" s="235">
        <v>5.5</v>
      </c>
      <c r="G413" s="235"/>
      <c r="H413" s="235"/>
      <c r="I413" s="235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46">
        <v>138</v>
      </c>
      <c r="B414" s="246" t="s">
        <v>172</v>
      </c>
      <c r="C414" s="246" t="s">
        <v>241</v>
      </c>
      <c r="D414" s="235">
        <v>6</v>
      </c>
      <c r="E414" s="235">
        <v>6</v>
      </c>
      <c r="F414" s="235">
        <v>6</v>
      </c>
      <c r="G414" s="235"/>
      <c r="H414" s="235"/>
      <c r="I414" s="235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46">
        <v>138</v>
      </c>
      <c r="B415" s="246" t="s">
        <v>173</v>
      </c>
      <c r="C415" s="246" t="s">
        <v>241</v>
      </c>
      <c r="D415" s="235">
        <v>4.5</v>
      </c>
      <c r="E415" s="235">
        <v>4.5</v>
      </c>
      <c r="F415" s="235">
        <v>4.5</v>
      </c>
      <c r="G415" s="235"/>
      <c r="H415" s="235"/>
      <c r="I415" s="23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46">
        <v>139</v>
      </c>
      <c r="B416" s="246" t="s">
        <v>229</v>
      </c>
      <c r="C416" s="246" t="s">
        <v>242</v>
      </c>
      <c r="D416" s="235">
        <v>3.5</v>
      </c>
      <c r="E416" s="235">
        <v>3.5</v>
      </c>
      <c r="F416" s="235">
        <v>3.5</v>
      </c>
      <c r="G416" s="235"/>
      <c r="H416" s="235"/>
      <c r="I416" s="235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46">
        <v>139</v>
      </c>
      <c r="B417" s="246" t="s">
        <v>190</v>
      </c>
      <c r="C417" s="246" t="s">
        <v>242</v>
      </c>
      <c r="D417" s="235">
        <v>3.5</v>
      </c>
      <c r="E417" s="235">
        <v>3.5</v>
      </c>
      <c r="F417" s="235">
        <v>3.5</v>
      </c>
      <c r="G417" s="235"/>
      <c r="H417" s="235"/>
      <c r="I417" s="235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46">
        <v>139</v>
      </c>
      <c r="B418" s="246" t="s">
        <v>183</v>
      </c>
      <c r="C418" s="246" t="s">
        <v>242</v>
      </c>
      <c r="D418" s="235">
        <v>4.166666666666667</v>
      </c>
      <c r="E418" s="235">
        <v>4</v>
      </c>
      <c r="F418" s="235">
        <v>4.5</v>
      </c>
      <c r="G418" s="235"/>
      <c r="H418" s="235"/>
      <c r="I418" s="235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46">
        <v>139</v>
      </c>
      <c r="B419" s="246" t="s">
        <v>174</v>
      </c>
      <c r="C419" s="246" t="s">
        <v>242</v>
      </c>
      <c r="D419" s="235">
        <v>4.25</v>
      </c>
      <c r="E419" s="235">
        <v>4</v>
      </c>
      <c r="F419" s="235">
        <v>4.5</v>
      </c>
      <c r="G419" s="235"/>
      <c r="H419" s="235"/>
      <c r="I419" s="235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46">
        <v>139</v>
      </c>
      <c r="B420" s="246" t="s">
        <v>173</v>
      </c>
      <c r="C420" s="246" t="s">
        <v>242</v>
      </c>
      <c r="D420" s="235">
        <v>3</v>
      </c>
      <c r="E420" s="235">
        <v>3</v>
      </c>
      <c r="F420" s="235">
        <v>3</v>
      </c>
      <c r="G420" s="235"/>
      <c r="H420" s="235"/>
      <c r="I420" s="235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46">
        <v>141</v>
      </c>
      <c r="B421" s="246" t="s">
        <v>229</v>
      </c>
      <c r="C421" s="246" t="s">
        <v>243</v>
      </c>
      <c r="D421" s="235">
        <v>5</v>
      </c>
      <c r="E421" s="235">
        <v>5</v>
      </c>
      <c r="F421" s="235">
        <v>5</v>
      </c>
      <c r="G421" s="235"/>
      <c r="H421" s="235"/>
      <c r="I421" s="235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46">
        <v>141</v>
      </c>
      <c r="B422" s="246" t="s">
        <v>183</v>
      </c>
      <c r="C422" s="246" t="s">
        <v>243</v>
      </c>
      <c r="D422" s="235">
        <v>5</v>
      </c>
      <c r="E422" s="235">
        <v>5</v>
      </c>
      <c r="F422" s="235">
        <v>5</v>
      </c>
      <c r="G422" s="235"/>
      <c r="H422" s="235"/>
      <c r="I422" s="235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46">
        <v>141</v>
      </c>
      <c r="B423" s="246" t="s">
        <v>174</v>
      </c>
      <c r="C423" s="246" t="s">
        <v>243</v>
      </c>
      <c r="D423" s="235">
        <v>7</v>
      </c>
      <c r="E423" s="235">
        <v>7</v>
      </c>
      <c r="F423" s="235">
        <v>7</v>
      </c>
      <c r="G423" s="235"/>
      <c r="H423" s="235"/>
      <c r="I423" s="235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46">
        <v>141</v>
      </c>
      <c r="B424" s="246" t="s">
        <v>173</v>
      </c>
      <c r="C424" s="246" t="s">
        <v>243</v>
      </c>
      <c r="D424" s="235">
        <v>7</v>
      </c>
      <c r="E424" s="235">
        <v>7</v>
      </c>
      <c r="F424" s="235">
        <v>7</v>
      </c>
      <c r="G424" s="235"/>
      <c r="H424" s="235"/>
      <c r="I424" s="235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46">
        <v>142</v>
      </c>
      <c r="B425" s="246" t="s">
        <v>229</v>
      </c>
      <c r="C425" s="246" t="s">
        <v>225</v>
      </c>
      <c r="D425" s="235">
        <v>5</v>
      </c>
      <c r="E425" s="235">
        <v>5</v>
      </c>
      <c r="F425" s="235">
        <v>5</v>
      </c>
      <c r="G425" s="235"/>
      <c r="H425" s="235"/>
      <c r="I425" s="23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46">
        <v>142</v>
      </c>
      <c r="B426" s="246" t="s">
        <v>190</v>
      </c>
      <c r="C426" s="246" t="s">
        <v>225</v>
      </c>
      <c r="D426" s="235">
        <v>3.75</v>
      </c>
      <c r="E426" s="235">
        <v>3.75</v>
      </c>
      <c r="F426" s="235">
        <v>3.75</v>
      </c>
      <c r="G426" s="235"/>
      <c r="H426" s="235"/>
      <c r="I426" s="235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46">
        <v>142</v>
      </c>
      <c r="B427" s="246" t="s">
        <v>183</v>
      </c>
      <c r="C427" s="246" t="s">
        <v>225</v>
      </c>
      <c r="D427" s="235">
        <v>5</v>
      </c>
      <c r="E427" s="235">
        <v>5</v>
      </c>
      <c r="F427" s="235">
        <v>5</v>
      </c>
      <c r="G427" s="235"/>
      <c r="H427" s="235"/>
      <c r="I427" s="235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46">
        <v>142</v>
      </c>
      <c r="B428" s="246" t="s">
        <v>174</v>
      </c>
      <c r="C428" s="246" t="s">
        <v>225</v>
      </c>
      <c r="D428" s="235">
        <v>4</v>
      </c>
      <c r="E428" s="235">
        <v>4</v>
      </c>
      <c r="F428" s="235">
        <v>4</v>
      </c>
      <c r="G428" s="235"/>
      <c r="H428" s="235"/>
      <c r="I428" s="235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46">
        <v>142</v>
      </c>
      <c r="B429" s="246" t="s">
        <v>172</v>
      </c>
      <c r="C429" s="246" t="s">
        <v>225</v>
      </c>
      <c r="D429" s="235">
        <v>4.5</v>
      </c>
      <c r="E429" s="235">
        <v>4.5</v>
      </c>
      <c r="F429" s="235">
        <v>4.5</v>
      </c>
      <c r="G429" s="235"/>
      <c r="H429" s="235"/>
      <c r="I429" s="235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46">
        <v>142</v>
      </c>
      <c r="B430" s="246" t="s">
        <v>173</v>
      </c>
      <c r="C430" s="246" t="s">
        <v>225</v>
      </c>
      <c r="D430" s="235">
        <v>4</v>
      </c>
      <c r="E430" s="235">
        <v>4</v>
      </c>
      <c r="F430" s="235">
        <v>4</v>
      </c>
      <c r="G430" s="235"/>
      <c r="H430" s="235"/>
      <c r="I430" s="235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46">
        <v>143</v>
      </c>
      <c r="B431" s="246" t="s">
        <v>229</v>
      </c>
      <c r="C431" s="246" t="s">
        <v>226</v>
      </c>
      <c r="D431" s="235">
        <v>3</v>
      </c>
      <c r="E431" s="235">
        <v>3</v>
      </c>
      <c r="F431" s="235">
        <v>3</v>
      </c>
      <c r="G431" s="235"/>
      <c r="H431" s="235"/>
      <c r="I431" s="235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46">
        <v>143</v>
      </c>
      <c r="B432" s="246" t="s">
        <v>190</v>
      </c>
      <c r="C432" s="246" t="s">
        <v>226</v>
      </c>
      <c r="D432" s="235">
        <v>3</v>
      </c>
      <c r="E432" s="235">
        <v>3</v>
      </c>
      <c r="F432" s="235">
        <v>3</v>
      </c>
      <c r="G432" s="235"/>
      <c r="H432" s="235"/>
      <c r="I432" s="235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46">
        <v>143</v>
      </c>
      <c r="B433" s="246" t="s">
        <v>183</v>
      </c>
      <c r="C433" s="246" t="s">
        <v>226</v>
      </c>
      <c r="D433" s="235">
        <v>3</v>
      </c>
      <c r="E433" s="235">
        <v>3</v>
      </c>
      <c r="F433" s="235">
        <v>3</v>
      </c>
      <c r="G433" s="235"/>
      <c r="H433" s="235"/>
      <c r="I433" s="235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46">
        <v>143</v>
      </c>
      <c r="B434" s="246" t="s">
        <v>174</v>
      </c>
      <c r="C434" s="246" t="s">
        <v>226</v>
      </c>
      <c r="D434" s="235">
        <v>3.5</v>
      </c>
      <c r="E434" s="235">
        <v>3.5</v>
      </c>
      <c r="F434" s="235">
        <v>3.5</v>
      </c>
      <c r="G434" s="235"/>
      <c r="H434" s="235"/>
      <c r="I434" s="235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46">
        <v>143</v>
      </c>
      <c r="B435" s="246" t="s">
        <v>172</v>
      </c>
      <c r="C435" s="246" t="s">
        <v>226</v>
      </c>
      <c r="D435" s="235">
        <v>2.5</v>
      </c>
      <c r="E435" s="235">
        <v>2.5</v>
      </c>
      <c r="F435" s="235">
        <v>2.5</v>
      </c>
      <c r="G435" s="235"/>
      <c r="H435" s="235"/>
      <c r="I435" s="2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46">
        <v>143</v>
      </c>
      <c r="B436" s="246" t="s">
        <v>173</v>
      </c>
      <c r="C436" s="246" t="s">
        <v>226</v>
      </c>
      <c r="D436" s="235">
        <v>2.75</v>
      </c>
      <c r="E436" s="235">
        <v>2.75</v>
      </c>
      <c r="F436" s="235">
        <v>2.75</v>
      </c>
      <c r="G436" s="235"/>
      <c r="H436" s="235"/>
      <c r="I436" s="235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46">
        <v>145</v>
      </c>
      <c r="B437" s="246" t="s">
        <v>229</v>
      </c>
      <c r="C437" s="246" t="s">
        <v>245</v>
      </c>
      <c r="D437" s="235">
        <v>6</v>
      </c>
      <c r="E437" s="235">
        <v>6</v>
      </c>
      <c r="F437" s="235">
        <v>6</v>
      </c>
      <c r="G437" s="235"/>
      <c r="H437" s="235"/>
      <c r="I437" s="235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46">
        <v>145</v>
      </c>
      <c r="B438" s="246" t="s">
        <v>190</v>
      </c>
      <c r="C438" s="246" t="s">
        <v>245</v>
      </c>
      <c r="D438" s="235">
        <v>5</v>
      </c>
      <c r="E438" s="235">
        <v>5</v>
      </c>
      <c r="F438" s="235">
        <v>5</v>
      </c>
      <c r="G438" s="235"/>
      <c r="H438" s="235"/>
      <c r="I438" s="235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46">
        <v>145</v>
      </c>
      <c r="B439" s="246" t="s">
        <v>183</v>
      </c>
      <c r="C439" s="246" t="s">
        <v>245</v>
      </c>
      <c r="D439" s="235">
        <v>6.416666666666667</v>
      </c>
      <c r="E439" s="235">
        <v>6.25</v>
      </c>
      <c r="F439" s="235">
        <v>6.5</v>
      </c>
      <c r="G439" s="235"/>
      <c r="H439" s="235"/>
      <c r="I439" s="235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46">
        <v>145</v>
      </c>
      <c r="B440" s="246" t="s">
        <v>172</v>
      </c>
      <c r="C440" s="246" t="s">
        <v>245</v>
      </c>
      <c r="D440" s="235">
        <v>5.5</v>
      </c>
      <c r="E440" s="235">
        <v>5.5</v>
      </c>
      <c r="F440" s="235">
        <v>5.5</v>
      </c>
      <c r="G440" s="235"/>
      <c r="H440" s="235"/>
      <c r="I440" s="235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46">
        <v>145</v>
      </c>
      <c r="B441" s="246" t="s">
        <v>173</v>
      </c>
      <c r="C441" s="246" t="s">
        <v>245</v>
      </c>
      <c r="D441" s="235">
        <v>5</v>
      </c>
      <c r="E441" s="235">
        <v>5</v>
      </c>
      <c r="F441" s="235">
        <v>5</v>
      </c>
      <c r="G441" s="235"/>
      <c r="H441" s="235"/>
      <c r="I441" s="235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46">
        <v>146</v>
      </c>
      <c r="B442" s="246" t="s">
        <v>229</v>
      </c>
      <c r="C442" s="246" t="s">
        <v>246</v>
      </c>
      <c r="D442" s="235">
        <v>5</v>
      </c>
      <c r="E442" s="235">
        <v>5</v>
      </c>
      <c r="F442" s="235">
        <v>5</v>
      </c>
      <c r="G442" s="235"/>
      <c r="H442" s="235"/>
      <c r="I442" s="235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46">
        <v>146</v>
      </c>
      <c r="B443" s="246" t="s">
        <v>190</v>
      </c>
      <c r="C443" s="246" t="s">
        <v>246</v>
      </c>
      <c r="D443" s="235">
        <v>3.5</v>
      </c>
      <c r="E443" s="235">
        <v>3.5</v>
      </c>
      <c r="F443" s="235">
        <v>3.5</v>
      </c>
      <c r="G443" s="235"/>
      <c r="H443" s="235"/>
      <c r="I443" s="235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46">
        <v>146</v>
      </c>
      <c r="B444" s="246" t="s">
        <v>183</v>
      </c>
      <c r="C444" s="246" t="s">
        <v>246</v>
      </c>
      <c r="D444" s="235">
        <v>5</v>
      </c>
      <c r="E444" s="235">
        <v>5</v>
      </c>
      <c r="F444" s="235">
        <v>5</v>
      </c>
      <c r="G444" s="235"/>
      <c r="H444" s="235"/>
      <c r="I444" s="235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46">
        <v>146</v>
      </c>
      <c r="B445" s="246" t="s">
        <v>173</v>
      </c>
      <c r="C445" s="246" t="s">
        <v>246</v>
      </c>
      <c r="D445" s="235">
        <v>5</v>
      </c>
      <c r="E445" s="235">
        <v>5</v>
      </c>
      <c r="F445" s="235">
        <v>5</v>
      </c>
      <c r="G445" s="235"/>
      <c r="H445" s="235"/>
      <c r="I445" s="23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46">
        <v>147</v>
      </c>
      <c r="B446" s="246" t="s">
        <v>229</v>
      </c>
      <c r="C446" s="246" t="s">
        <v>227</v>
      </c>
      <c r="D446" s="235">
        <v>2.5</v>
      </c>
      <c r="E446" s="235">
        <v>2.5</v>
      </c>
      <c r="F446" s="235">
        <v>2.5</v>
      </c>
      <c r="G446" s="235"/>
      <c r="H446" s="235"/>
      <c r="I446" s="235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46">
        <v>147</v>
      </c>
      <c r="B447" s="246" t="s">
        <v>190</v>
      </c>
      <c r="C447" s="246" t="s">
        <v>227</v>
      </c>
      <c r="D447" s="235">
        <v>2</v>
      </c>
      <c r="E447" s="235">
        <v>2</v>
      </c>
      <c r="F447" s="235">
        <v>2</v>
      </c>
      <c r="G447" s="235"/>
      <c r="H447" s="235"/>
      <c r="I447" s="235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46">
        <v>147</v>
      </c>
      <c r="B448" s="246" t="s">
        <v>183</v>
      </c>
      <c r="C448" s="246" t="s">
        <v>227</v>
      </c>
      <c r="D448" s="235">
        <v>3</v>
      </c>
      <c r="E448" s="235">
        <v>3</v>
      </c>
      <c r="F448" s="235">
        <v>3</v>
      </c>
      <c r="G448" s="235"/>
      <c r="H448" s="235"/>
      <c r="I448" s="235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46">
        <v>147</v>
      </c>
      <c r="B449" s="246" t="s">
        <v>174</v>
      </c>
      <c r="C449" s="246" t="s">
        <v>227</v>
      </c>
      <c r="D449" s="235">
        <v>2.5</v>
      </c>
      <c r="E449" s="235">
        <v>2.5</v>
      </c>
      <c r="F449" s="235">
        <v>2.5</v>
      </c>
      <c r="G449" s="235"/>
      <c r="H449" s="235"/>
      <c r="I449" s="235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46">
        <v>147</v>
      </c>
      <c r="B450" s="246" t="s">
        <v>172</v>
      </c>
      <c r="C450" s="246" t="s">
        <v>227</v>
      </c>
      <c r="D450" s="235">
        <v>2.5</v>
      </c>
      <c r="E450" s="235">
        <v>2.5</v>
      </c>
      <c r="F450" s="235">
        <v>2.5</v>
      </c>
      <c r="G450" s="235"/>
      <c r="H450" s="235"/>
      <c r="I450" s="235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46">
        <v>148</v>
      </c>
      <c r="B451" s="246" t="s">
        <v>229</v>
      </c>
      <c r="C451" s="246" t="s">
        <v>247</v>
      </c>
      <c r="D451" s="235">
        <v>6</v>
      </c>
      <c r="E451" s="235">
        <v>6</v>
      </c>
      <c r="F451" s="235">
        <v>6</v>
      </c>
      <c r="G451" s="235"/>
      <c r="H451" s="235"/>
      <c r="I451" s="235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46">
        <v>148</v>
      </c>
      <c r="B452" s="246" t="s">
        <v>190</v>
      </c>
      <c r="C452" s="246" t="s">
        <v>247</v>
      </c>
      <c r="D452" s="235">
        <v>5</v>
      </c>
      <c r="E452" s="235">
        <v>5</v>
      </c>
      <c r="F452" s="235">
        <v>5</v>
      </c>
      <c r="G452" s="235"/>
      <c r="H452" s="235"/>
      <c r="I452" s="235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46">
        <v>148</v>
      </c>
      <c r="B453" s="246" t="s">
        <v>183</v>
      </c>
      <c r="C453" s="246" t="s">
        <v>247</v>
      </c>
      <c r="D453" s="235">
        <v>7</v>
      </c>
      <c r="E453" s="235">
        <v>7</v>
      </c>
      <c r="F453" s="235">
        <v>7</v>
      </c>
      <c r="G453" s="235"/>
      <c r="H453" s="235"/>
      <c r="I453" s="235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46">
        <v>148</v>
      </c>
      <c r="B454" s="246" t="s">
        <v>174</v>
      </c>
      <c r="C454" s="246" t="s">
        <v>247</v>
      </c>
      <c r="D454" s="235">
        <v>4.5</v>
      </c>
      <c r="E454" s="235">
        <v>4.5</v>
      </c>
      <c r="F454" s="235">
        <v>4.5</v>
      </c>
      <c r="G454" s="235"/>
      <c r="H454" s="235"/>
      <c r="I454" s="235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46">
        <v>148</v>
      </c>
      <c r="B455" s="246" t="s">
        <v>173</v>
      </c>
      <c r="C455" s="246" t="s">
        <v>247</v>
      </c>
      <c r="D455" s="235">
        <v>7</v>
      </c>
      <c r="E455" s="235">
        <v>7</v>
      </c>
      <c r="F455" s="235">
        <v>7</v>
      </c>
      <c r="G455" s="235"/>
      <c r="H455" s="235"/>
      <c r="I455" s="23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46">
        <v>149</v>
      </c>
      <c r="B456" s="246" t="s">
        <v>229</v>
      </c>
      <c r="C456" s="246" t="s">
        <v>248</v>
      </c>
      <c r="D456" s="235">
        <v>3</v>
      </c>
      <c r="E456" s="235">
        <v>3</v>
      </c>
      <c r="F456" s="235">
        <v>3</v>
      </c>
      <c r="G456" s="235"/>
      <c r="H456" s="235"/>
      <c r="I456" s="235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46">
        <v>149</v>
      </c>
      <c r="B457" s="246" t="s">
        <v>190</v>
      </c>
      <c r="C457" s="246" t="s">
        <v>248</v>
      </c>
      <c r="D457" s="235">
        <v>2.875</v>
      </c>
      <c r="E457" s="235">
        <v>2.75</v>
      </c>
      <c r="F457" s="235">
        <v>3</v>
      </c>
      <c r="G457" s="235"/>
      <c r="H457" s="235"/>
      <c r="I457" s="235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46">
        <v>149</v>
      </c>
      <c r="B458" s="246" t="s">
        <v>183</v>
      </c>
      <c r="C458" s="246" t="s">
        <v>248</v>
      </c>
      <c r="D458" s="235">
        <v>3</v>
      </c>
      <c r="E458" s="235">
        <v>3</v>
      </c>
      <c r="F458" s="235">
        <v>3</v>
      </c>
      <c r="G458" s="235"/>
      <c r="H458" s="235"/>
      <c r="I458" s="235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46">
        <v>149</v>
      </c>
      <c r="B459" s="246" t="s">
        <v>174</v>
      </c>
      <c r="C459" s="246" t="s">
        <v>248</v>
      </c>
      <c r="D459" s="235">
        <v>3</v>
      </c>
      <c r="E459" s="235">
        <v>3</v>
      </c>
      <c r="F459" s="235">
        <v>3</v>
      </c>
      <c r="G459" s="235"/>
      <c r="H459" s="235"/>
      <c r="I459" s="235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46">
        <v>149</v>
      </c>
      <c r="B460" s="246" t="s">
        <v>173</v>
      </c>
      <c r="C460" s="246" t="s">
        <v>248</v>
      </c>
      <c r="D460" s="235">
        <v>2.5</v>
      </c>
      <c r="E460" s="235">
        <v>2.5</v>
      </c>
      <c r="F460" s="235">
        <v>2.5</v>
      </c>
      <c r="G460" s="235"/>
      <c r="H460" s="235"/>
      <c r="I460" s="235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46">
        <v>150</v>
      </c>
      <c r="B461" s="246" t="s">
        <v>229</v>
      </c>
      <c r="C461" s="246" t="s">
        <v>228</v>
      </c>
      <c r="D461" s="235">
        <v>2</v>
      </c>
      <c r="E461" s="235">
        <v>2</v>
      </c>
      <c r="F461" s="235">
        <v>2</v>
      </c>
      <c r="G461" s="235"/>
      <c r="H461" s="235"/>
      <c r="I461" s="235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46">
        <v>150</v>
      </c>
      <c r="B462" s="246" t="s">
        <v>190</v>
      </c>
      <c r="C462" s="246" t="s">
        <v>228</v>
      </c>
      <c r="D462" s="235">
        <v>1.5</v>
      </c>
      <c r="E462" s="235">
        <v>1.5</v>
      </c>
      <c r="F462" s="235">
        <v>1.5</v>
      </c>
      <c r="G462" s="235"/>
      <c r="H462" s="235"/>
      <c r="I462" s="235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46">
        <v>150</v>
      </c>
      <c r="B463" s="246" t="s">
        <v>183</v>
      </c>
      <c r="C463" s="246" t="s">
        <v>228</v>
      </c>
      <c r="D463" s="235">
        <v>2.25</v>
      </c>
      <c r="E463" s="235">
        <v>2.25</v>
      </c>
      <c r="F463" s="235">
        <v>2.25</v>
      </c>
      <c r="G463" s="235"/>
      <c r="H463" s="235"/>
      <c r="I463" s="235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46">
        <v>150</v>
      </c>
      <c r="B464" s="246" t="s">
        <v>174</v>
      </c>
      <c r="C464" s="246" t="s">
        <v>228</v>
      </c>
      <c r="D464" s="235">
        <v>2.25</v>
      </c>
      <c r="E464" s="235">
        <v>2</v>
      </c>
      <c r="F464" s="235">
        <v>2.5</v>
      </c>
      <c r="G464" s="235"/>
      <c r="H464" s="235"/>
      <c r="I464" s="235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46">
        <v>150</v>
      </c>
      <c r="B465" s="246" t="s">
        <v>173</v>
      </c>
      <c r="C465" s="246" t="s">
        <v>228</v>
      </c>
      <c r="D465" s="235">
        <v>1.22</v>
      </c>
      <c r="E465" s="235">
        <v>1.22</v>
      </c>
      <c r="F465" s="235">
        <v>1.22</v>
      </c>
      <c r="G465" s="235"/>
      <c r="H465" s="235"/>
      <c r="I465" s="23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46">
        <v>104</v>
      </c>
      <c r="B466" s="246" t="s">
        <v>229</v>
      </c>
      <c r="C466" s="246" t="s">
        <v>213</v>
      </c>
      <c r="D466" s="235">
        <v>80</v>
      </c>
      <c r="E466" s="235">
        <v>80</v>
      </c>
      <c r="F466" s="235">
        <v>80</v>
      </c>
      <c r="G466" s="235">
        <v>0.9</v>
      </c>
      <c r="H466" s="235">
        <v>0.9</v>
      </c>
      <c r="I466" s="235">
        <v>0.9</v>
      </c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46">
        <v>104</v>
      </c>
      <c r="B467" s="246" t="s">
        <v>174</v>
      </c>
      <c r="C467" s="246" t="s">
        <v>213</v>
      </c>
      <c r="D467" s="235"/>
      <c r="E467" s="235"/>
      <c r="F467" s="235"/>
      <c r="G467" s="235">
        <v>1.25</v>
      </c>
      <c r="H467" s="235">
        <v>1.25</v>
      </c>
      <c r="I467" s="235">
        <v>1.25</v>
      </c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46">
        <v>78</v>
      </c>
      <c r="B468" s="246" t="s">
        <v>190</v>
      </c>
      <c r="C468" s="246" t="s">
        <v>109</v>
      </c>
      <c r="D468" s="235">
        <v>35.666666666666664</v>
      </c>
      <c r="E468" s="235">
        <v>35</v>
      </c>
      <c r="F468" s="235">
        <v>36</v>
      </c>
      <c r="G468" s="235"/>
      <c r="H468" s="235"/>
      <c r="I468" s="235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46">
        <v>78</v>
      </c>
      <c r="B469" s="246" t="s">
        <v>174</v>
      </c>
      <c r="C469" s="246" t="s">
        <v>109</v>
      </c>
      <c r="D469" s="235">
        <v>32</v>
      </c>
      <c r="E469" s="235">
        <v>32</v>
      </c>
      <c r="F469" s="235">
        <v>32</v>
      </c>
      <c r="G469" s="235"/>
      <c r="H469" s="235"/>
      <c r="I469" s="235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46">
        <v>78</v>
      </c>
      <c r="B470" s="246" t="s">
        <v>173</v>
      </c>
      <c r="C470" s="246" t="s">
        <v>109</v>
      </c>
      <c r="D470" s="235">
        <v>34</v>
      </c>
      <c r="E470" s="235">
        <v>34</v>
      </c>
      <c r="F470" s="235">
        <v>34</v>
      </c>
      <c r="G470" s="235"/>
      <c r="H470" s="235"/>
      <c r="I470" s="235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46">
        <v>48</v>
      </c>
      <c r="B471" s="246" t="s">
        <v>190</v>
      </c>
      <c r="C471" s="246" t="s">
        <v>86</v>
      </c>
      <c r="D471" s="235">
        <v>100</v>
      </c>
      <c r="E471" s="235">
        <v>100</v>
      </c>
      <c r="F471" s="235">
        <v>100</v>
      </c>
      <c r="G471" s="235"/>
      <c r="H471" s="235"/>
      <c r="I471" s="235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46">
        <v>38</v>
      </c>
      <c r="B472" s="246" t="s">
        <v>190</v>
      </c>
      <c r="C472" s="246" t="s">
        <v>76</v>
      </c>
      <c r="D472" s="235">
        <v>60</v>
      </c>
      <c r="E472" s="235">
        <v>60</v>
      </c>
      <c r="F472" s="235">
        <v>60</v>
      </c>
      <c r="G472" s="235"/>
      <c r="H472" s="235"/>
      <c r="I472" s="235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46">
        <v>38</v>
      </c>
      <c r="B473" s="246" t="s">
        <v>174</v>
      </c>
      <c r="C473" s="246" t="s">
        <v>76</v>
      </c>
      <c r="D473" s="235">
        <v>100</v>
      </c>
      <c r="E473" s="235">
        <v>75</v>
      </c>
      <c r="F473" s="235">
        <v>125</v>
      </c>
      <c r="G473" s="235"/>
      <c r="H473" s="235"/>
      <c r="I473" s="235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46">
        <v>38</v>
      </c>
      <c r="B474" s="246" t="s">
        <v>173</v>
      </c>
      <c r="C474" s="246" t="s">
        <v>76</v>
      </c>
      <c r="D474" s="235">
        <v>120</v>
      </c>
      <c r="E474" s="235">
        <v>120</v>
      </c>
      <c r="F474" s="235">
        <v>120</v>
      </c>
      <c r="G474" s="235"/>
      <c r="H474" s="235"/>
      <c r="I474" s="235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46">
        <v>66</v>
      </c>
      <c r="B475" s="246" t="s">
        <v>190</v>
      </c>
      <c r="C475" s="246" t="s">
        <v>99</v>
      </c>
      <c r="D475" s="235">
        <v>60</v>
      </c>
      <c r="E475" s="235">
        <v>60</v>
      </c>
      <c r="F475" s="235">
        <v>60</v>
      </c>
      <c r="G475" s="235"/>
      <c r="H475" s="235"/>
      <c r="I475" s="23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46">
        <v>66</v>
      </c>
      <c r="B476" s="246" t="s">
        <v>174</v>
      </c>
      <c r="C476" s="246" t="s">
        <v>99</v>
      </c>
      <c r="D476" s="235">
        <v>60</v>
      </c>
      <c r="E476" s="235">
        <v>60</v>
      </c>
      <c r="F476" s="235">
        <v>60</v>
      </c>
      <c r="G476" s="235"/>
      <c r="H476" s="235"/>
      <c r="I476" s="235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46">
        <v>66</v>
      </c>
      <c r="B477" s="246" t="s">
        <v>172</v>
      </c>
      <c r="C477" s="246" t="s">
        <v>99</v>
      </c>
      <c r="D477" s="235">
        <v>61</v>
      </c>
      <c r="E477" s="235">
        <v>60</v>
      </c>
      <c r="F477" s="235">
        <v>62</v>
      </c>
      <c r="G477" s="235"/>
      <c r="H477" s="235"/>
      <c r="I477" s="235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46">
        <v>37</v>
      </c>
      <c r="B478" s="246" t="s">
        <v>190</v>
      </c>
      <c r="C478" s="246" t="s">
        <v>75</v>
      </c>
      <c r="D478" s="235">
        <v>80</v>
      </c>
      <c r="E478" s="235">
        <v>80</v>
      </c>
      <c r="F478" s="235">
        <v>80</v>
      </c>
      <c r="G478" s="235"/>
      <c r="H478" s="235"/>
      <c r="I478" s="235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46">
        <v>37</v>
      </c>
      <c r="B479" s="246" t="s">
        <v>174</v>
      </c>
      <c r="C479" s="246" t="s">
        <v>75</v>
      </c>
      <c r="D479" s="235">
        <v>175</v>
      </c>
      <c r="E479" s="235">
        <v>175</v>
      </c>
      <c r="F479" s="235">
        <v>175</v>
      </c>
      <c r="G479" s="235"/>
      <c r="H479" s="235"/>
      <c r="I479" s="235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46">
        <v>15</v>
      </c>
      <c r="B480" s="246" t="s">
        <v>190</v>
      </c>
      <c r="C480" s="246" t="s">
        <v>57</v>
      </c>
      <c r="D480" s="235">
        <v>50</v>
      </c>
      <c r="E480" s="235">
        <v>50</v>
      </c>
      <c r="F480" s="235">
        <v>50</v>
      </c>
      <c r="G480" s="235"/>
      <c r="H480" s="235"/>
      <c r="I480" s="235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46">
        <v>15</v>
      </c>
      <c r="B481" s="246" t="s">
        <v>173</v>
      </c>
      <c r="C481" s="246" t="s">
        <v>57</v>
      </c>
      <c r="D481" s="235">
        <v>35</v>
      </c>
      <c r="E481" s="235">
        <v>35</v>
      </c>
      <c r="F481" s="235">
        <v>35</v>
      </c>
      <c r="G481" s="235"/>
      <c r="H481" s="235"/>
      <c r="I481" s="235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46">
        <v>32</v>
      </c>
      <c r="B482" s="246" t="s">
        <v>190</v>
      </c>
      <c r="C482" s="246" t="s">
        <v>72</v>
      </c>
      <c r="D482" s="235">
        <v>8</v>
      </c>
      <c r="E482" s="235">
        <v>8</v>
      </c>
      <c r="F482" s="235">
        <v>8</v>
      </c>
      <c r="G482" s="235"/>
      <c r="H482" s="235"/>
      <c r="I482" s="235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46">
        <v>82</v>
      </c>
      <c r="B483" s="246" t="s">
        <v>190</v>
      </c>
      <c r="C483" s="246" t="s">
        <v>113</v>
      </c>
      <c r="D483" s="235">
        <v>18</v>
      </c>
      <c r="E483" s="235">
        <v>18</v>
      </c>
      <c r="F483" s="235">
        <v>18</v>
      </c>
      <c r="G483" s="235"/>
      <c r="H483" s="235"/>
      <c r="I483" s="235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46">
        <v>144</v>
      </c>
      <c r="B484" s="246" t="s">
        <v>229</v>
      </c>
      <c r="C484" s="246" t="s">
        <v>244</v>
      </c>
      <c r="D484" s="235">
        <v>3.5</v>
      </c>
      <c r="E484" s="235">
        <v>3.5</v>
      </c>
      <c r="F484" s="235">
        <v>3.5</v>
      </c>
      <c r="G484" s="235"/>
      <c r="H484" s="235"/>
      <c r="I484" s="235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46">
        <v>144</v>
      </c>
      <c r="B485" s="246" t="s">
        <v>190</v>
      </c>
      <c r="C485" s="246" t="s">
        <v>244</v>
      </c>
      <c r="D485" s="235">
        <v>2.5</v>
      </c>
      <c r="E485" s="235">
        <v>2.5</v>
      </c>
      <c r="F485" s="235">
        <v>2.5</v>
      </c>
      <c r="G485" s="235"/>
      <c r="H485" s="235"/>
      <c r="I485" s="23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46">
        <v>144</v>
      </c>
      <c r="B486" s="246" t="s">
        <v>183</v>
      </c>
      <c r="C486" s="246" t="s">
        <v>244</v>
      </c>
      <c r="D486" s="235">
        <v>4.333333333333333</v>
      </c>
      <c r="E486" s="235">
        <v>4</v>
      </c>
      <c r="F486" s="235">
        <v>4.5</v>
      </c>
      <c r="G486" s="235"/>
      <c r="H486" s="235"/>
      <c r="I486" s="235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46">
        <v>74</v>
      </c>
      <c r="B487" s="246" t="s">
        <v>190</v>
      </c>
      <c r="C487" s="246" t="s">
        <v>105</v>
      </c>
      <c r="D487" s="235">
        <v>12</v>
      </c>
      <c r="E487" s="235">
        <v>12</v>
      </c>
      <c r="F487" s="235">
        <v>12</v>
      </c>
      <c r="G487" s="235"/>
      <c r="H487" s="235"/>
      <c r="I487" s="235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46">
        <v>74</v>
      </c>
      <c r="B488" s="246" t="s">
        <v>172</v>
      </c>
      <c r="C488" s="246" t="s">
        <v>105</v>
      </c>
      <c r="D488" s="235">
        <v>11.333333333333334</v>
      </c>
      <c r="E488" s="235">
        <v>10</v>
      </c>
      <c r="F488" s="235">
        <v>12</v>
      </c>
      <c r="G488" s="235"/>
      <c r="H488" s="235"/>
      <c r="I488" s="235"/>
    </row>
    <row r="489" spans="1:175">
      <c r="A489" s="246">
        <v>75</v>
      </c>
      <c r="B489" s="246" t="s">
        <v>190</v>
      </c>
      <c r="C489" s="246" t="s">
        <v>106</v>
      </c>
      <c r="D489" s="235">
        <v>9</v>
      </c>
      <c r="E489" s="235">
        <v>8</v>
      </c>
      <c r="F489" s="235">
        <v>10</v>
      </c>
      <c r="G489" s="235"/>
      <c r="H489" s="235"/>
      <c r="I489" s="235"/>
    </row>
    <row r="490" spans="1:175">
      <c r="A490" s="246">
        <v>83</v>
      </c>
      <c r="B490" s="246" t="s">
        <v>190</v>
      </c>
      <c r="C490" s="246" t="s">
        <v>114</v>
      </c>
      <c r="D490" s="235">
        <v>18</v>
      </c>
      <c r="E490" s="235">
        <v>18</v>
      </c>
      <c r="F490" s="235">
        <v>18</v>
      </c>
      <c r="G490" s="235"/>
      <c r="H490" s="235"/>
      <c r="I490" s="235"/>
    </row>
    <row r="491" spans="1:175">
      <c r="A491" s="246">
        <v>83</v>
      </c>
      <c r="B491" s="246" t="s">
        <v>173</v>
      </c>
      <c r="C491" s="246" t="s">
        <v>114</v>
      </c>
      <c r="D491" s="235">
        <v>13</v>
      </c>
      <c r="E491" s="235">
        <v>13</v>
      </c>
      <c r="F491" s="235">
        <v>13</v>
      </c>
      <c r="G491" s="235"/>
      <c r="H491" s="235"/>
      <c r="I491" s="235"/>
    </row>
    <row r="492" spans="1:175">
      <c r="A492" s="246">
        <v>41</v>
      </c>
      <c r="B492" s="246" t="s">
        <v>190</v>
      </c>
      <c r="C492" s="246" t="s">
        <v>79</v>
      </c>
      <c r="D492" s="235">
        <v>35</v>
      </c>
      <c r="E492" s="235">
        <v>35</v>
      </c>
      <c r="F492" s="235">
        <v>35</v>
      </c>
      <c r="G492" s="235"/>
      <c r="H492" s="235"/>
      <c r="I492" s="235"/>
    </row>
    <row r="493" spans="1:175">
      <c r="A493" s="246">
        <v>47</v>
      </c>
      <c r="B493" s="246" t="s">
        <v>190</v>
      </c>
      <c r="C493" s="246" t="s">
        <v>85</v>
      </c>
      <c r="D493" s="235">
        <v>35</v>
      </c>
      <c r="E493" s="235">
        <v>35</v>
      </c>
      <c r="F493" s="235">
        <v>35</v>
      </c>
      <c r="G493" s="235"/>
      <c r="H493" s="235"/>
      <c r="I493" s="235"/>
    </row>
    <row r="494" spans="1:175">
      <c r="A494" s="246">
        <v>47</v>
      </c>
      <c r="B494" s="246" t="s">
        <v>172</v>
      </c>
      <c r="C494" s="246" t="s">
        <v>85</v>
      </c>
      <c r="D494" s="235">
        <v>27.666666666666668</v>
      </c>
      <c r="E494" s="235">
        <v>27</v>
      </c>
      <c r="F494" s="235">
        <v>28</v>
      </c>
      <c r="G494" s="235"/>
      <c r="H494" s="235"/>
      <c r="I494" s="235"/>
    </row>
    <row r="495" spans="1:175">
      <c r="A495" s="246">
        <v>46</v>
      </c>
      <c r="B495" s="246" t="s">
        <v>190</v>
      </c>
      <c r="C495" s="246" t="s">
        <v>84</v>
      </c>
      <c r="D495" s="235">
        <v>8.75</v>
      </c>
      <c r="E495" s="235">
        <v>8</v>
      </c>
      <c r="F495" s="235">
        <v>9</v>
      </c>
      <c r="G495" s="235"/>
      <c r="H495" s="235"/>
      <c r="I495" s="235"/>
    </row>
    <row r="496" spans="1:175">
      <c r="A496" s="246">
        <v>46</v>
      </c>
      <c r="B496" s="246" t="s">
        <v>174</v>
      </c>
      <c r="C496" s="246" t="s">
        <v>84</v>
      </c>
      <c r="D496" s="235">
        <v>9.8000000000000007</v>
      </c>
      <c r="E496" s="235">
        <v>9</v>
      </c>
      <c r="F496" s="235">
        <v>10</v>
      </c>
      <c r="G496" s="235"/>
      <c r="H496" s="235"/>
      <c r="I496" s="235"/>
    </row>
    <row r="497" spans="1:9">
      <c r="A497" s="246">
        <v>46</v>
      </c>
      <c r="B497" s="246" t="s">
        <v>173</v>
      </c>
      <c r="C497" s="246" t="s">
        <v>84</v>
      </c>
      <c r="D497" s="235">
        <v>11</v>
      </c>
      <c r="E497" s="235">
        <v>10</v>
      </c>
      <c r="F497" s="235">
        <v>12</v>
      </c>
      <c r="G497" s="235"/>
      <c r="H497" s="235"/>
      <c r="I497" s="235"/>
    </row>
    <row r="498" spans="1:9">
      <c r="A498" s="246">
        <v>13</v>
      </c>
      <c r="B498" s="246" t="s">
        <v>190</v>
      </c>
      <c r="C498" s="246" t="s">
        <v>55</v>
      </c>
      <c r="D498" s="235">
        <v>50</v>
      </c>
      <c r="E498" s="235">
        <v>50</v>
      </c>
      <c r="F498" s="235">
        <v>50</v>
      </c>
      <c r="G498" s="235"/>
      <c r="H498" s="235"/>
      <c r="I498" s="235"/>
    </row>
    <row r="499" spans="1:9">
      <c r="A499" s="246">
        <v>18</v>
      </c>
      <c r="B499" s="246" t="s">
        <v>190</v>
      </c>
      <c r="C499" s="246" t="s">
        <v>60</v>
      </c>
      <c r="D499" s="235">
        <v>7.666666666666667</v>
      </c>
      <c r="E499" s="235">
        <v>7</v>
      </c>
      <c r="F499" s="235">
        <v>8</v>
      </c>
      <c r="G499" s="235"/>
      <c r="H499" s="235"/>
      <c r="I499" s="235"/>
    </row>
    <row r="500" spans="1:9">
      <c r="A500" s="246">
        <v>18</v>
      </c>
      <c r="B500" s="246" t="s">
        <v>172</v>
      </c>
      <c r="C500" s="246" t="s">
        <v>60</v>
      </c>
      <c r="D500" s="235">
        <v>8</v>
      </c>
      <c r="E500" s="235">
        <v>8</v>
      </c>
      <c r="F500" s="235">
        <v>8</v>
      </c>
      <c r="G500" s="235"/>
      <c r="H500" s="235"/>
      <c r="I500" s="235"/>
    </row>
    <row r="501" spans="1:9">
      <c r="A501" s="246">
        <v>19</v>
      </c>
      <c r="B501" s="246" t="s">
        <v>190</v>
      </c>
      <c r="C501" s="246" t="s">
        <v>137</v>
      </c>
      <c r="D501" s="235">
        <v>5.333333333333333</v>
      </c>
      <c r="E501" s="235">
        <v>5</v>
      </c>
      <c r="F501" s="235">
        <v>6</v>
      </c>
      <c r="G501" s="235"/>
      <c r="H501" s="235"/>
      <c r="I501" s="235"/>
    </row>
    <row r="502" spans="1:9">
      <c r="A502" s="246">
        <v>93</v>
      </c>
      <c r="B502" s="246" t="s">
        <v>190</v>
      </c>
      <c r="C502" s="246" t="s">
        <v>123</v>
      </c>
      <c r="D502" s="235">
        <v>25.333333333333332</v>
      </c>
      <c r="E502" s="235">
        <v>25</v>
      </c>
      <c r="F502" s="235">
        <v>26</v>
      </c>
      <c r="G502" s="235"/>
      <c r="H502" s="235"/>
      <c r="I502" s="235"/>
    </row>
    <row r="503" spans="1:9">
      <c r="A503" s="246">
        <v>39</v>
      </c>
      <c r="B503" s="246" t="s">
        <v>190</v>
      </c>
      <c r="C503" s="246" t="s">
        <v>77</v>
      </c>
      <c r="D503" s="235">
        <v>32.25</v>
      </c>
      <c r="E503" s="235">
        <v>32</v>
      </c>
      <c r="F503" s="235">
        <v>33</v>
      </c>
      <c r="G503" s="235"/>
      <c r="H503" s="235"/>
      <c r="I503" s="235"/>
    </row>
    <row r="504" spans="1:9">
      <c r="A504" s="246">
        <v>71</v>
      </c>
      <c r="B504" s="246" t="s">
        <v>190</v>
      </c>
      <c r="C504" s="246" t="s">
        <v>133</v>
      </c>
      <c r="D504" s="235">
        <v>5</v>
      </c>
      <c r="E504" s="235">
        <v>5</v>
      </c>
      <c r="F504" s="235">
        <v>5</v>
      </c>
      <c r="G504" s="235"/>
      <c r="H504" s="235"/>
      <c r="I504" s="235"/>
    </row>
    <row r="505" spans="1:9">
      <c r="A505" s="246">
        <v>71</v>
      </c>
      <c r="B505" s="246" t="s">
        <v>174</v>
      </c>
      <c r="C505" s="246" t="s">
        <v>133</v>
      </c>
      <c r="D505" s="235">
        <v>5</v>
      </c>
      <c r="E505" s="235">
        <v>5</v>
      </c>
      <c r="F505" s="235">
        <v>5</v>
      </c>
      <c r="G505" s="235"/>
      <c r="H505" s="235"/>
      <c r="I505" s="235"/>
    </row>
    <row r="506" spans="1:9">
      <c r="A506" s="246">
        <v>71</v>
      </c>
      <c r="B506" s="246" t="s">
        <v>173</v>
      </c>
      <c r="C506" s="246" t="s">
        <v>133</v>
      </c>
      <c r="D506" s="235">
        <v>3</v>
      </c>
      <c r="E506" s="235">
        <v>3</v>
      </c>
      <c r="F506" s="235">
        <v>3</v>
      </c>
      <c r="G506" s="235"/>
      <c r="H506" s="235"/>
      <c r="I506" s="235"/>
    </row>
    <row r="507" spans="1:9">
      <c r="A507" s="246">
        <v>76</v>
      </c>
      <c r="B507" s="246" t="s">
        <v>190</v>
      </c>
      <c r="C507" s="246" t="s">
        <v>107</v>
      </c>
      <c r="D507" s="235">
        <v>27</v>
      </c>
      <c r="E507" s="235">
        <v>25</v>
      </c>
      <c r="F507" s="235">
        <v>28</v>
      </c>
      <c r="G507" s="235"/>
      <c r="H507" s="235"/>
      <c r="I507" s="235"/>
    </row>
    <row r="508" spans="1:9">
      <c r="A508" s="246">
        <v>67</v>
      </c>
      <c r="B508" s="246" t="s">
        <v>190</v>
      </c>
      <c r="C508" s="246" t="s">
        <v>100</v>
      </c>
      <c r="D508" s="235">
        <v>76.666666666666671</v>
      </c>
      <c r="E508" s="235">
        <v>75</v>
      </c>
      <c r="F508" s="235">
        <v>80</v>
      </c>
      <c r="G508" s="235"/>
      <c r="H508" s="235"/>
      <c r="I508" s="235"/>
    </row>
    <row r="509" spans="1:9">
      <c r="A509" s="246">
        <v>77</v>
      </c>
      <c r="B509" s="246" t="s">
        <v>190</v>
      </c>
      <c r="C509" s="246" t="s">
        <v>108</v>
      </c>
      <c r="D509" s="235">
        <v>23.333333333333332</v>
      </c>
      <c r="E509" s="235">
        <v>20</v>
      </c>
      <c r="F509" s="235">
        <v>25</v>
      </c>
      <c r="G509" s="235"/>
      <c r="H509" s="235"/>
      <c r="I509" s="235"/>
    </row>
    <row r="510" spans="1:9">
      <c r="A510" s="246">
        <v>77</v>
      </c>
      <c r="B510" s="246" t="s">
        <v>174</v>
      </c>
      <c r="C510" s="246" t="s">
        <v>108</v>
      </c>
      <c r="D510" s="235">
        <v>28</v>
      </c>
      <c r="E510" s="235">
        <v>28</v>
      </c>
      <c r="F510" s="235">
        <v>28</v>
      </c>
      <c r="G510" s="235"/>
      <c r="H510" s="235"/>
      <c r="I510" s="235"/>
    </row>
    <row r="511" spans="1:9">
      <c r="A511" s="246">
        <v>16</v>
      </c>
      <c r="B511" s="246" t="s">
        <v>172</v>
      </c>
      <c r="C511" s="246" t="s">
        <v>58</v>
      </c>
      <c r="D511" s="235">
        <v>12</v>
      </c>
      <c r="E511" s="235">
        <v>12</v>
      </c>
      <c r="F511" s="235">
        <v>12</v>
      </c>
      <c r="G511" s="235"/>
      <c r="H511" s="235"/>
      <c r="I511" s="235"/>
    </row>
    <row r="512" spans="1:9">
      <c r="A512" s="246">
        <v>140</v>
      </c>
      <c r="B512" s="246" t="s">
        <v>174</v>
      </c>
      <c r="C512" s="246" t="s">
        <v>224</v>
      </c>
      <c r="D512" s="235">
        <v>7.75</v>
      </c>
      <c r="E512" s="235">
        <v>7.5</v>
      </c>
      <c r="F512" s="235">
        <v>8</v>
      </c>
      <c r="G512" s="235"/>
      <c r="H512" s="235"/>
      <c r="I512" s="235"/>
    </row>
    <row r="513" spans="1:9">
      <c r="A513" s="246">
        <v>140</v>
      </c>
      <c r="B513" s="246" t="s">
        <v>172</v>
      </c>
      <c r="C513" s="246" t="s">
        <v>224</v>
      </c>
      <c r="D513" s="235">
        <v>9</v>
      </c>
      <c r="E513" s="235">
        <v>9</v>
      </c>
      <c r="F513" s="235">
        <v>9</v>
      </c>
      <c r="G513" s="235"/>
      <c r="H513" s="235"/>
      <c r="I513" s="235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0"/>
  <sheetViews>
    <sheetView showGridLines="0" topLeftCell="A121" workbookViewId="0">
      <selection activeCell="A127" sqref="A127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INDECAEA2001023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0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0" si="9">+DAY(B87)</f>
        <v>12</v>
      </c>
      <c r="E87" s="21">
        <f t="shared" ref="E87:E130" si="10">+MONTH(B87)</f>
        <v>5</v>
      </c>
      <c r="F87" s="21" t="str">
        <f t="shared" ref="F87:F130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32">
        <v>126</v>
      </c>
      <c r="B127" s="20">
        <v>45117</v>
      </c>
      <c r="C127" s="226" t="s">
        <v>278</v>
      </c>
      <c r="D127" s="204">
        <f t="shared" si="9"/>
        <v>10</v>
      </c>
      <c r="E127" s="21">
        <f t="shared" si="10"/>
        <v>7</v>
      </c>
      <c r="F127" s="21" t="str">
        <f t="shared" si="11"/>
        <v>107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32">
        <v>127</v>
      </c>
      <c r="B128" s="20">
        <v>45118</v>
      </c>
      <c r="C128" s="226" t="s">
        <v>279</v>
      </c>
      <c r="D128" s="204">
        <f t="shared" si="9"/>
        <v>11</v>
      </c>
      <c r="E128" s="21">
        <f t="shared" si="10"/>
        <v>7</v>
      </c>
      <c r="F128" s="21" t="str">
        <f t="shared" si="11"/>
        <v>117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32">
        <v>128</v>
      </c>
      <c r="B129" s="20">
        <v>45119</v>
      </c>
      <c r="C129" s="226" t="s">
        <v>166</v>
      </c>
      <c r="D129" s="204">
        <f t="shared" si="9"/>
        <v>12</v>
      </c>
      <c r="E129" s="21">
        <f t="shared" si="10"/>
        <v>7</v>
      </c>
      <c r="F129" s="21" t="str">
        <f t="shared" si="11"/>
        <v>127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32">
        <v>129</v>
      </c>
      <c r="B130" s="20">
        <v>45120</v>
      </c>
      <c r="C130" s="226" t="s">
        <v>280</v>
      </c>
      <c r="D130" s="204">
        <f t="shared" si="9"/>
        <v>13</v>
      </c>
      <c r="E130" s="21">
        <f t="shared" si="10"/>
        <v>7</v>
      </c>
      <c r="F130" s="21" t="str">
        <f t="shared" si="11"/>
        <v>137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32">
        <v>130</v>
      </c>
      <c r="B131" s="20">
        <v>45121</v>
      </c>
      <c r="C131" s="226" t="s">
        <v>281</v>
      </c>
      <c r="D131" s="204">
        <f t="shared" ref="D131:D194" si="12">+DAY(B131)</f>
        <v>14</v>
      </c>
      <c r="E131" s="21">
        <f t="shared" ref="E131:E158" si="13">+MONTH(B131)</f>
        <v>7</v>
      </c>
      <c r="F131" s="21" t="str">
        <f t="shared" ref="F131:F158" si="14">+CONCATENATE(D131,E131)</f>
        <v>147</v>
      </c>
      <c r="G131" s="21">
        <v>2023</v>
      </c>
      <c r="H131" s="204" t="s">
        <v>167</v>
      </c>
      <c r="I131" s="205" t="str">
        <f t="shared" ref="I131:I158" si="15">+CONCATENATE(H131,IF(A131&lt;10,"00",IF(A131&lt;100,0,"")),A131,IF(E131&lt;10,0,""),E131,MID(G131,3,2))</f>
        <v>INDECAEA1300723</v>
      </c>
    </row>
    <row r="132" spans="1:9">
      <c r="A132" s="232">
        <v>131</v>
      </c>
      <c r="B132" s="20">
        <v>45124</v>
      </c>
      <c r="C132" s="226" t="s">
        <v>278</v>
      </c>
      <c r="D132" s="204">
        <f t="shared" si="12"/>
        <v>17</v>
      </c>
      <c r="E132" s="21">
        <f t="shared" si="13"/>
        <v>7</v>
      </c>
      <c r="F132" s="21" t="str">
        <f t="shared" si="14"/>
        <v>177</v>
      </c>
      <c r="G132" s="21">
        <v>2023</v>
      </c>
      <c r="H132" s="204" t="s">
        <v>167</v>
      </c>
      <c r="I132" s="205" t="str">
        <f t="shared" si="15"/>
        <v>INDECAEA1310723</v>
      </c>
    </row>
    <row r="133" spans="1:9">
      <c r="A133" s="232">
        <v>132</v>
      </c>
      <c r="B133" s="20">
        <v>45125</v>
      </c>
      <c r="C133" s="226" t="s">
        <v>279</v>
      </c>
      <c r="D133" s="204">
        <f t="shared" si="12"/>
        <v>18</v>
      </c>
      <c r="E133" s="21">
        <f t="shared" si="13"/>
        <v>7</v>
      </c>
      <c r="F133" s="21" t="str">
        <f t="shared" si="14"/>
        <v>187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32">
        <v>133</v>
      </c>
      <c r="B134" s="20">
        <v>45126</v>
      </c>
      <c r="C134" s="226" t="s">
        <v>166</v>
      </c>
      <c r="D134" s="204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32">
        <v>134</v>
      </c>
      <c r="B135" s="20">
        <v>45127</v>
      </c>
      <c r="C135" s="226" t="s">
        <v>280</v>
      </c>
      <c r="D135" s="204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32">
        <v>135</v>
      </c>
      <c r="B136" s="20">
        <v>45128</v>
      </c>
      <c r="C136" s="226" t="s">
        <v>281</v>
      </c>
      <c r="D136" s="204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32">
        <v>136</v>
      </c>
      <c r="B137" s="20">
        <v>45131</v>
      </c>
      <c r="C137" s="226" t="s">
        <v>278</v>
      </c>
      <c r="D137" s="204">
        <f t="shared" si="12"/>
        <v>24</v>
      </c>
      <c r="E137" s="21">
        <f t="shared" si="13"/>
        <v>7</v>
      </c>
      <c r="F137" s="21" t="str">
        <f t="shared" si="14"/>
        <v>247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32">
        <v>137</v>
      </c>
      <c r="B138" s="20">
        <v>45132</v>
      </c>
      <c r="C138" s="226" t="s">
        <v>279</v>
      </c>
      <c r="D138" s="204">
        <f t="shared" si="12"/>
        <v>25</v>
      </c>
      <c r="E138" s="21">
        <f t="shared" si="13"/>
        <v>7</v>
      </c>
      <c r="F138" s="21" t="str">
        <f t="shared" si="14"/>
        <v>257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32">
        <v>138</v>
      </c>
      <c r="B139" s="20">
        <v>45133</v>
      </c>
      <c r="C139" s="226" t="s">
        <v>166</v>
      </c>
      <c r="D139" s="204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32">
        <v>139</v>
      </c>
      <c r="B140" s="20">
        <v>45134</v>
      </c>
      <c r="C140" s="226" t="s">
        <v>280</v>
      </c>
      <c r="D140" s="204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32">
        <v>140</v>
      </c>
      <c r="B141" s="20">
        <v>45135</v>
      </c>
      <c r="C141" s="226" t="s">
        <v>281</v>
      </c>
      <c r="D141" s="204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32">
        <v>141</v>
      </c>
      <c r="B142" s="20">
        <v>45138</v>
      </c>
      <c r="C142" s="226" t="s">
        <v>278</v>
      </c>
      <c r="D142" s="204">
        <f t="shared" si="12"/>
        <v>31</v>
      </c>
      <c r="E142" s="21">
        <f t="shared" si="13"/>
        <v>7</v>
      </c>
      <c r="F142" s="21" t="str">
        <f t="shared" si="14"/>
        <v>317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32">
        <v>142</v>
      </c>
      <c r="B143" s="20">
        <v>45145</v>
      </c>
      <c r="C143" s="226" t="s">
        <v>278</v>
      </c>
      <c r="D143" s="204">
        <f t="shared" si="12"/>
        <v>7</v>
      </c>
      <c r="E143" s="21">
        <f t="shared" si="13"/>
        <v>8</v>
      </c>
      <c r="F143" s="21" t="str">
        <f t="shared" si="14"/>
        <v>78</v>
      </c>
      <c r="G143" s="21">
        <v>2023</v>
      </c>
      <c r="H143" s="204" t="s">
        <v>167</v>
      </c>
      <c r="I143" s="205" t="str">
        <f t="shared" si="15"/>
        <v>INDECAEA1420823</v>
      </c>
    </row>
    <row r="144" spans="1:9">
      <c r="A144" s="232">
        <v>143</v>
      </c>
      <c r="B144" s="20">
        <v>45146</v>
      </c>
      <c r="C144" s="226" t="s">
        <v>279</v>
      </c>
      <c r="D144" s="204">
        <f t="shared" si="12"/>
        <v>8</v>
      </c>
      <c r="E144" s="21">
        <f t="shared" si="13"/>
        <v>8</v>
      </c>
      <c r="F144" s="21" t="str">
        <f t="shared" si="14"/>
        <v>88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32">
        <v>144</v>
      </c>
      <c r="B145" s="20">
        <v>45147</v>
      </c>
      <c r="C145" s="226" t="s">
        <v>166</v>
      </c>
      <c r="D145" s="204">
        <f t="shared" si="12"/>
        <v>9</v>
      </c>
      <c r="E145" s="21">
        <f t="shared" si="13"/>
        <v>8</v>
      </c>
      <c r="F145" s="21" t="str">
        <f t="shared" si="14"/>
        <v>98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32">
        <v>145</v>
      </c>
      <c r="B146" s="20">
        <v>45148</v>
      </c>
      <c r="C146" s="226" t="s">
        <v>280</v>
      </c>
      <c r="D146" s="204">
        <f t="shared" si="12"/>
        <v>10</v>
      </c>
      <c r="E146" s="21">
        <f t="shared" si="13"/>
        <v>8</v>
      </c>
      <c r="F146" s="21" t="str">
        <f t="shared" si="14"/>
        <v>108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32">
        <v>146</v>
      </c>
      <c r="B147" s="20">
        <v>45149</v>
      </c>
      <c r="C147" s="226" t="s">
        <v>281</v>
      </c>
      <c r="D147" s="204">
        <f t="shared" si="12"/>
        <v>11</v>
      </c>
      <c r="E147" s="21">
        <f t="shared" si="13"/>
        <v>8</v>
      </c>
      <c r="F147" s="21" t="str">
        <f t="shared" si="14"/>
        <v>118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32">
        <v>147</v>
      </c>
      <c r="B148" s="20">
        <v>45152</v>
      </c>
      <c r="C148" s="226" t="s">
        <v>278</v>
      </c>
      <c r="D148" s="204">
        <f t="shared" si="12"/>
        <v>14</v>
      </c>
      <c r="E148" s="21">
        <f t="shared" si="13"/>
        <v>8</v>
      </c>
      <c r="F148" s="21" t="str">
        <f t="shared" si="14"/>
        <v>148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32">
        <v>148</v>
      </c>
      <c r="B149" s="20">
        <v>45153</v>
      </c>
      <c r="C149" s="226" t="s">
        <v>279</v>
      </c>
      <c r="D149" s="204">
        <f t="shared" si="12"/>
        <v>15</v>
      </c>
      <c r="E149" s="21">
        <f t="shared" si="13"/>
        <v>8</v>
      </c>
      <c r="F149" s="21" t="str">
        <f t="shared" si="14"/>
        <v>158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32">
        <v>149</v>
      </c>
      <c r="B150" s="20">
        <v>45154</v>
      </c>
      <c r="C150" s="226" t="s">
        <v>166</v>
      </c>
      <c r="D150" s="204">
        <f t="shared" si="12"/>
        <v>16</v>
      </c>
      <c r="E150" s="21">
        <f t="shared" si="13"/>
        <v>8</v>
      </c>
      <c r="F150" s="21" t="str">
        <f t="shared" si="14"/>
        <v>168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32">
        <v>150</v>
      </c>
      <c r="B151" s="20">
        <v>45155</v>
      </c>
      <c r="C151" s="226" t="s">
        <v>280</v>
      </c>
      <c r="D151" s="204">
        <f t="shared" si="12"/>
        <v>17</v>
      </c>
      <c r="E151" s="21">
        <f t="shared" si="13"/>
        <v>8</v>
      </c>
      <c r="F151" s="21" t="str">
        <f t="shared" si="14"/>
        <v>178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32">
        <v>151</v>
      </c>
      <c r="B152" s="20">
        <v>45156</v>
      </c>
      <c r="C152" s="226" t="s">
        <v>281</v>
      </c>
      <c r="D152" s="204">
        <f t="shared" si="12"/>
        <v>18</v>
      </c>
      <c r="E152" s="21">
        <f t="shared" si="13"/>
        <v>8</v>
      </c>
      <c r="F152" s="21" t="str">
        <f t="shared" si="14"/>
        <v>188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32">
        <v>152</v>
      </c>
      <c r="B153" s="20">
        <v>45159</v>
      </c>
      <c r="C153" s="226" t="s">
        <v>278</v>
      </c>
      <c r="D153" s="204">
        <f t="shared" si="12"/>
        <v>21</v>
      </c>
      <c r="E153" s="21">
        <f t="shared" si="13"/>
        <v>8</v>
      </c>
      <c r="F153" s="21" t="str">
        <f t="shared" si="14"/>
        <v>218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32">
        <v>153</v>
      </c>
      <c r="B154" s="20">
        <v>45160</v>
      </c>
      <c r="C154" s="226" t="s">
        <v>279</v>
      </c>
      <c r="D154" s="204">
        <f t="shared" si="12"/>
        <v>22</v>
      </c>
      <c r="E154" s="21">
        <f t="shared" si="13"/>
        <v>8</v>
      </c>
      <c r="F154" s="21" t="str">
        <f t="shared" si="14"/>
        <v>228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32">
        <v>154</v>
      </c>
      <c r="B155" s="20">
        <v>45161</v>
      </c>
      <c r="C155" s="226" t="s">
        <v>166</v>
      </c>
      <c r="D155" s="204">
        <f t="shared" si="12"/>
        <v>23</v>
      </c>
      <c r="E155" s="21">
        <f t="shared" si="13"/>
        <v>8</v>
      </c>
      <c r="F155" s="21" t="str">
        <f t="shared" si="14"/>
        <v>238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32">
        <v>155</v>
      </c>
      <c r="B156" s="20">
        <v>45162</v>
      </c>
      <c r="C156" s="226" t="s">
        <v>280</v>
      </c>
      <c r="D156" s="204">
        <f t="shared" si="12"/>
        <v>24</v>
      </c>
      <c r="E156" s="21">
        <f t="shared" si="13"/>
        <v>8</v>
      </c>
      <c r="F156" s="21" t="str">
        <f t="shared" si="14"/>
        <v>248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32">
        <v>156</v>
      </c>
      <c r="B157" s="20">
        <v>45163</v>
      </c>
      <c r="C157" s="226" t="s">
        <v>281</v>
      </c>
      <c r="D157" s="204">
        <f t="shared" si="12"/>
        <v>25</v>
      </c>
      <c r="E157" s="21">
        <f t="shared" si="13"/>
        <v>8</v>
      </c>
      <c r="F157" s="21" t="str">
        <f t="shared" si="14"/>
        <v>258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32">
        <v>157</v>
      </c>
      <c r="B158" s="20">
        <v>45166</v>
      </c>
      <c r="C158" s="226" t="s">
        <v>278</v>
      </c>
      <c r="D158" s="204">
        <f t="shared" si="12"/>
        <v>28</v>
      </c>
      <c r="E158" s="21">
        <f t="shared" si="13"/>
        <v>8</v>
      </c>
      <c r="F158" s="21" t="str">
        <f t="shared" si="14"/>
        <v>288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32">
        <v>158</v>
      </c>
      <c r="B159" s="20">
        <v>45167</v>
      </c>
      <c r="C159" s="226" t="s">
        <v>279</v>
      </c>
      <c r="D159" s="226">
        <f t="shared" si="12"/>
        <v>29</v>
      </c>
      <c r="E159" s="21">
        <f t="shared" ref="E159:E222" si="16">+MONTH(B159)</f>
        <v>8</v>
      </c>
      <c r="F159" s="21" t="str">
        <f t="shared" ref="F159:F222" si="17">+CONCATENATE(D159,E159)</f>
        <v>298</v>
      </c>
      <c r="G159" s="21">
        <v>2023</v>
      </c>
      <c r="H159" s="226" t="s">
        <v>167</v>
      </c>
      <c r="I159" s="205" t="str">
        <f t="shared" ref="I159:I222" si="18">+CONCATENATE(H159,IF(A159&lt;10,"00",IF(A159&lt;100,0,"")),A159,IF(E159&lt;10,0,""),E159,MID(G159,3,2))</f>
        <v>INDECAEA1580823</v>
      </c>
    </row>
    <row r="160" spans="1:9">
      <c r="A160" s="232">
        <v>159</v>
      </c>
      <c r="B160" s="20">
        <v>45168</v>
      </c>
      <c r="C160" s="226" t="s">
        <v>166</v>
      </c>
      <c r="D160" s="226">
        <f t="shared" si="12"/>
        <v>30</v>
      </c>
      <c r="E160" s="21">
        <f t="shared" si="16"/>
        <v>8</v>
      </c>
      <c r="F160" s="21" t="str">
        <f t="shared" si="17"/>
        <v>308</v>
      </c>
      <c r="G160" s="21">
        <v>2023</v>
      </c>
      <c r="H160" s="226" t="s">
        <v>167</v>
      </c>
      <c r="I160" s="205" t="str">
        <f t="shared" si="18"/>
        <v>INDECAEA1590823</v>
      </c>
    </row>
    <row r="161" spans="1:9">
      <c r="A161" s="232">
        <v>160</v>
      </c>
      <c r="B161" s="20">
        <v>45169</v>
      </c>
      <c r="C161" s="226" t="s">
        <v>280</v>
      </c>
      <c r="D161" s="226">
        <f t="shared" si="12"/>
        <v>31</v>
      </c>
      <c r="E161" s="21">
        <f t="shared" si="16"/>
        <v>8</v>
      </c>
      <c r="F161" s="21" t="str">
        <f t="shared" si="17"/>
        <v>318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32">
        <v>161</v>
      </c>
      <c r="B162" s="20">
        <v>45170</v>
      </c>
      <c r="C162" s="226" t="s">
        <v>281</v>
      </c>
      <c r="D162" s="226">
        <f t="shared" si="12"/>
        <v>1</v>
      </c>
      <c r="E162" s="21">
        <f t="shared" si="16"/>
        <v>9</v>
      </c>
      <c r="F162" s="21" t="str">
        <f t="shared" si="17"/>
        <v>19</v>
      </c>
      <c r="G162" s="21">
        <v>2023</v>
      </c>
      <c r="H162" s="226" t="s">
        <v>167</v>
      </c>
      <c r="I162" s="205" t="str">
        <f t="shared" si="18"/>
        <v>INDECAEA1610923</v>
      </c>
    </row>
    <row r="163" spans="1:9">
      <c r="A163" s="232">
        <v>162</v>
      </c>
      <c r="B163" s="20">
        <v>45173</v>
      </c>
      <c r="C163" s="226" t="s">
        <v>278</v>
      </c>
      <c r="D163" s="226">
        <f t="shared" si="12"/>
        <v>4</v>
      </c>
      <c r="E163" s="21">
        <f t="shared" si="16"/>
        <v>9</v>
      </c>
      <c r="F163" s="21" t="str">
        <f t="shared" si="17"/>
        <v>49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32">
        <v>163</v>
      </c>
      <c r="B164" s="20">
        <v>45174</v>
      </c>
      <c r="C164" s="226" t="s">
        <v>279</v>
      </c>
      <c r="D164" s="226">
        <f t="shared" si="12"/>
        <v>5</v>
      </c>
      <c r="E164" s="21">
        <f t="shared" si="16"/>
        <v>9</v>
      </c>
      <c r="F164" s="21" t="str">
        <f t="shared" si="17"/>
        <v>59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32">
        <v>164</v>
      </c>
      <c r="B165" s="20">
        <v>45175</v>
      </c>
      <c r="C165" s="226" t="s">
        <v>166</v>
      </c>
      <c r="D165" s="226">
        <f t="shared" si="12"/>
        <v>6</v>
      </c>
      <c r="E165" s="21">
        <f t="shared" si="16"/>
        <v>9</v>
      </c>
      <c r="F165" s="21" t="str">
        <f t="shared" si="17"/>
        <v>69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32">
        <v>165</v>
      </c>
      <c r="B166" s="20">
        <v>45176</v>
      </c>
      <c r="C166" s="226" t="s">
        <v>280</v>
      </c>
      <c r="D166" s="226">
        <f t="shared" si="12"/>
        <v>7</v>
      </c>
      <c r="E166" s="21">
        <f t="shared" si="16"/>
        <v>9</v>
      </c>
      <c r="F166" s="21" t="str">
        <f t="shared" si="17"/>
        <v>79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32">
        <v>166</v>
      </c>
      <c r="B167" s="20">
        <v>45177</v>
      </c>
      <c r="C167" s="226" t="s">
        <v>281</v>
      </c>
      <c r="D167" s="226">
        <f t="shared" si="12"/>
        <v>8</v>
      </c>
      <c r="E167" s="21">
        <f t="shared" si="16"/>
        <v>9</v>
      </c>
      <c r="F167" s="21" t="str">
        <f t="shared" si="17"/>
        <v>89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32">
        <v>167</v>
      </c>
      <c r="B168" s="20">
        <v>45180</v>
      </c>
      <c r="C168" s="226" t="s">
        <v>278</v>
      </c>
      <c r="D168" s="226">
        <f t="shared" si="12"/>
        <v>11</v>
      </c>
      <c r="E168" s="21">
        <f t="shared" si="16"/>
        <v>9</v>
      </c>
      <c r="F168" s="21" t="str">
        <f t="shared" si="17"/>
        <v>119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32">
        <v>168</v>
      </c>
      <c r="B169" s="20">
        <v>45181</v>
      </c>
      <c r="C169" s="226" t="s">
        <v>279</v>
      </c>
      <c r="D169" s="226">
        <f t="shared" si="12"/>
        <v>12</v>
      </c>
      <c r="E169" s="21">
        <f t="shared" si="16"/>
        <v>9</v>
      </c>
      <c r="F169" s="21" t="str">
        <f t="shared" si="17"/>
        <v>129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32">
        <v>169</v>
      </c>
      <c r="B170" s="20">
        <v>45182</v>
      </c>
      <c r="C170" s="226" t="s">
        <v>166</v>
      </c>
      <c r="D170" s="226">
        <f t="shared" si="12"/>
        <v>13</v>
      </c>
      <c r="E170" s="21">
        <f t="shared" si="16"/>
        <v>9</v>
      </c>
      <c r="F170" s="21" t="str">
        <f t="shared" si="17"/>
        <v>139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32">
        <v>170</v>
      </c>
      <c r="B171" s="20">
        <v>45183</v>
      </c>
      <c r="C171" s="226" t="s">
        <v>280</v>
      </c>
      <c r="D171" s="226">
        <f t="shared" si="12"/>
        <v>14</v>
      </c>
      <c r="E171" s="21">
        <f t="shared" si="16"/>
        <v>9</v>
      </c>
      <c r="F171" s="21" t="str">
        <f t="shared" si="17"/>
        <v>149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32">
        <v>171</v>
      </c>
      <c r="B172" s="20">
        <v>45187</v>
      </c>
      <c r="C172" s="226" t="s">
        <v>278</v>
      </c>
      <c r="D172" s="226">
        <f t="shared" si="12"/>
        <v>18</v>
      </c>
      <c r="E172" s="21">
        <f t="shared" si="16"/>
        <v>9</v>
      </c>
      <c r="F172" s="21" t="str">
        <f t="shared" si="17"/>
        <v>189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32">
        <v>172</v>
      </c>
      <c r="B173" s="20">
        <v>45188</v>
      </c>
      <c r="C173" s="226" t="s">
        <v>279</v>
      </c>
      <c r="D173" s="226">
        <f t="shared" si="12"/>
        <v>19</v>
      </c>
      <c r="E173" s="21">
        <f t="shared" si="16"/>
        <v>9</v>
      </c>
      <c r="F173" s="21" t="str">
        <f t="shared" si="17"/>
        <v>199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32">
        <v>173</v>
      </c>
      <c r="B174" s="20">
        <v>45189</v>
      </c>
      <c r="C174" s="226" t="s">
        <v>166</v>
      </c>
      <c r="D174" s="226">
        <f t="shared" si="12"/>
        <v>20</v>
      </c>
      <c r="E174" s="21">
        <f t="shared" si="16"/>
        <v>9</v>
      </c>
      <c r="F174" s="21" t="str">
        <f t="shared" si="17"/>
        <v>209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32">
        <v>174</v>
      </c>
      <c r="B175" s="20">
        <v>45190</v>
      </c>
      <c r="C175" s="226" t="s">
        <v>280</v>
      </c>
      <c r="D175" s="226">
        <f t="shared" si="12"/>
        <v>21</v>
      </c>
      <c r="E175" s="21">
        <f t="shared" si="16"/>
        <v>9</v>
      </c>
      <c r="F175" s="21" t="str">
        <f t="shared" si="17"/>
        <v>219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32">
        <v>175</v>
      </c>
      <c r="B176" s="20">
        <v>45191</v>
      </c>
      <c r="C176" s="226" t="s">
        <v>281</v>
      </c>
      <c r="D176" s="226">
        <f t="shared" si="12"/>
        <v>22</v>
      </c>
      <c r="E176" s="21">
        <f t="shared" si="16"/>
        <v>9</v>
      </c>
      <c r="F176" s="21" t="str">
        <f t="shared" si="17"/>
        <v>229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32">
        <v>176</v>
      </c>
      <c r="B177" s="20">
        <v>45194</v>
      </c>
      <c r="C177" s="226" t="s">
        <v>278</v>
      </c>
      <c r="D177" s="226">
        <f t="shared" si="12"/>
        <v>25</v>
      </c>
      <c r="E177" s="21">
        <f t="shared" si="16"/>
        <v>9</v>
      </c>
      <c r="F177" s="21" t="str">
        <f t="shared" si="17"/>
        <v>259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32">
        <v>177</v>
      </c>
      <c r="B178" s="20">
        <v>45195</v>
      </c>
      <c r="C178" s="226" t="s">
        <v>279</v>
      </c>
      <c r="D178" s="226">
        <f t="shared" si="12"/>
        <v>26</v>
      </c>
      <c r="E178" s="21">
        <f t="shared" si="16"/>
        <v>9</v>
      </c>
      <c r="F178" s="21" t="str">
        <f t="shared" si="17"/>
        <v>269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32">
        <v>178</v>
      </c>
      <c r="B179" s="20">
        <v>45196</v>
      </c>
      <c r="C179" s="226" t="s">
        <v>166</v>
      </c>
      <c r="D179" s="226">
        <f t="shared" si="12"/>
        <v>27</v>
      </c>
      <c r="E179" s="21">
        <f t="shared" si="16"/>
        <v>9</v>
      </c>
      <c r="F179" s="21" t="str">
        <f t="shared" si="17"/>
        <v>279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32">
        <v>179</v>
      </c>
      <c r="B180" s="20">
        <v>45197</v>
      </c>
      <c r="C180" s="226" t="s">
        <v>280</v>
      </c>
      <c r="D180" s="226">
        <f t="shared" si="12"/>
        <v>28</v>
      </c>
      <c r="E180" s="21">
        <f t="shared" si="16"/>
        <v>9</v>
      </c>
      <c r="F180" s="21" t="str">
        <f t="shared" si="17"/>
        <v>289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32">
        <v>180</v>
      </c>
      <c r="B181" s="20">
        <v>45198</v>
      </c>
      <c r="C181" s="226" t="s">
        <v>281</v>
      </c>
      <c r="D181" s="226">
        <f t="shared" si="12"/>
        <v>29</v>
      </c>
      <c r="E181" s="21">
        <f t="shared" si="16"/>
        <v>9</v>
      </c>
      <c r="F181" s="21" t="str">
        <f t="shared" si="17"/>
        <v>299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32">
        <v>181</v>
      </c>
      <c r="B182" s="20">
        <v>45201</v>
      </c>
      <c r="C182" s="226" t="s">
        <v>278</v>
      </c>
      <c r="D182" s="226">
        <f t="shared" si="12"/>
        <v>2</v>
      </c>
      <c r="E182" s="21">
        <f t="shared" si="16"/>
        <v>10</v>
      </c>
      <c r="F182" s="21" t="str">
        <f t="shared" si="17"/>
        <v>210</v>
      </c>
      <c r="G182" s="21">
        <v>2023</v>
      </c>
      <c r="H182" s="226" t="s">
        <v>167</v>
      </c>
      <c r="I182" s="205" t="str">
        <f t="shared" si="18"/>
        <v>INDECAEA1811023</v>
      </c>
    </row>
    <row r="183" spans="1:9">
      <c r="A183" s="232">
        <v>182</v>
      </c>
      <c r="B183" s="20">
        <v>45202</v>
      </c>
      <c r="C183" s="226" t="s">
        <v>279</v>
      </c>
      <c r="D183" s="226">
        <f t="shared" si="12"/>
        <v>3</v>
      </c>
      <c r="E183" s="21">
        <f t="shared" si="16"/>
        <v>10</v>
      </c>
      <c r="F183" s="21" t="str">
        <f t="shared" si="17"/>
        <v>310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32">
        <v>183</v>
      </c>
      <c r="B184" s="20">
        <v>45203</v>
      </c>
      <c r="C184" s="226" t="s">
        <v>166</v>
      </c>
      <c r="D184" s="226">
        <f t="shared" si="12"/>
        <v>4</v>
      </c>
      <c r="E184" s="21">
        <f t="shared" si="16"/>
        <v>10</v>
      </c>
      <c r="F184" s="21" t="str">
        <f t="shared" si="17"/>
        <v>410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32">
        <v>184</v>
      </c>
      <c r="B185" s="20">
        <v>45204</v>
      </c>
      <c r="C185" s="226" t="s">
        <v>280</v>
      </c>
      <c r="D185" s="226">
        <f t="shared" si="12"/>
        <v>5</v>
      </c>
      <c r="E185" s="21">
        <f t="shared" si="16"/>
        <v>10</v>
      </c>
      <c r="F185" s="21" t="str">
        <f t="shared" si="17"/>
        <v>510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32">
        <v>185</v>
      </c>
      <c r="B186" s="20">
        <v>45205</v>
      </c>
      <c r="C186" s="226" t="s">
        <v>281</v>
      </c>
      <c r="D186" s="226">
        <f t="shared" si="12"/>
        <v>6</v>
      </c>
      <c r="E186" s="21">
        <f t="shared" si="16"/>
        <v>10</v>
      </c>
      <c r="F186" s="21" t="str">
        <f t="shared" si="17"/>
        <v>610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32">
        <v>186</v>
      </c>
      <c r="B187" s="20">
        <v>45208</v>
      </c>
      <c r="C187" s="226" t="s">
        <v>278</v>
      </c>
      <c r="D187" s="226">
        <f t="shared" si="12"/>
        <v>9</v>
      </c>
      <c r="E187" s="21">
        <f t="shared" si="16"/>
        <v>10</v>
      </c>
      <c r="F187" s="21" t="str">
        <f t="shared" si="17"/>
        <v>910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32">
        <v>187</v>
      </c>
      <c r="B188" s="20">
        <v>45209</v>
      </c>
      <c r="C188" s="226" t="s">
        <v>279</v>
      </c>
      <c r="D188" s="226">
        <f t="shared" si="12"/>
        <v>10</v>
      </c>
      <c r="E188" s="21">
        <f t="shared" si="16"/>
        <v>10</v>
      </c>
      <c r="F188" s="21" t="str">
        <f t="shared" si="17"/>
        <v>1010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32">
        <v>188</v>
      </c>
      <c r="B189" s="20">
        <v>45210</v>
      </c>
      <c r="C189" s="226" t="s">
        <v>166</v>
      </c>
      <c r="D189" s="226">
        <f t="shared" si="12"/>
        <v>11</v>
      </c>
      <c r="E189" s="21">
        <f t="shared" si="16"/>
        <v>10</v>
      </c>
      <c r="F189" s="21" t="str">
        <f t="shared" si="17"/>
        <v>1110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32">
        <v>189</v>
      </c>
      <c r="B190" s="20">
        <v>45211</v>
      </c>
      <c r="C190" s="226" t="s">
        <v>280</v>
      </c>
      <c r="D190" s="226">
        <f t="shared" si="12"/>
        <v>12</v>
      </c>
      <c r="E190" s="21">
        <f t="shared" si="16"/>
        <v>10</v>
      </c>
      <c r="F190" s="21" t="str">
        <f t="shared" si="17"/>
        <v>1210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32">
        <v>190</v>
      </c>
      <c r="B191" s="20">
        <v>45212</v>
      </c>
      <c r="C191" s="226" t="s">
        <v>281</v>
      </c>
      <c r="D191" s="226">
        <f t="shared" si="12"/>
        <v>13</v>
      </c>
      <c r="E191" s="21">
        <f t="shared" si="16"/>
        <v>10</v>
      </c>
      <c r="F191" s="21" t="str">
        <f t="shared" si="17"/>
        <v>1310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32">
        <v>191</v>
      </c>
      <c r="B192" s="20">
        <v>45215</v>
      </c>
      <c r="C192" s="226" t="s">
        <v>278</v>
      </c>
      <c r="D192" s="226">
        <f t="shared" si="12"/>
        <v>16</v>
      </c>
      <c r="E192" s="21">
        <f t="shared" si="16"/>
        <v>10</v>
      </c>
      <c r="F192" s="21" t="str">
        <f t="shared" si="17"/>
        <v>1610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32">
        <v>192</v>
      </c>
      <c r="B193" s="20">
        <v>45216</v>
      </c>
      <c r="C193" s="226" t="s">
        <v>279</v>
      </c>
      <c r="D193" s="226">
        <f t="shared" si="12"/>
        <v>17</v>
      </c>
      <c r="E193" s="21">
        <f t="shared" si="16"/>
        <v>10</v>
      </c>
      <c r="F193" s="21" t="str">
        <f t="shared" si="17"/>
        <v>1710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32">
        <v>193</v>
      </c>
      <c r="B194" s="20">
        <v>45217</v>
      </c>
      <c r="C194" s="226" t="s">
        <v>166</v>
      </c>
      <c r="D194" s="226">
        <f t="shared" si="12"/>
        <v>18</v>
      </c>
      <c r="E194" s="21">
        <f t="shared" si="16"/>
        <v>10</v>
      </c>
      <c r="F194" s="21" t="str">
        <f t="shared" si="17"/>
        <v>1810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32">
        <v>194</v>
      </c>
      <c r="B195" s="20">
        <v>45218</v>
      </c>
      <c r="C195" s="226" t="s">
        <v>280</v>
      </c>
      <c r="D195" s="226">
        <f t="shared" ref="D195:D240" si="19">+DAY(B195)</f>
        <v>19</v>
      </c>
      <c r="E195" s="21">
        <f t="shared" si="16"/>
        <v>10</v>
      </c>
      <c r="F195" s="21" t="str">
        <f t="shared" si="17"/>
        <v>1910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32">
        <v>195</v>
      </c>
      <c r="B196" s="20">
        <v>45219</v>
      </c>
      <c r="C196" s="226" t="s">
        <v>281</v>
      </c>
      <c r="D196" s="226">
        <f t="shared" si="19"/>
        <v>20</v>
      </c>
      <c r="E196" s="21">
        <f t="shared" si="16"/>
        <v>10</v>
      </c>
      <c r="F196" s="21" t="str">
        <f t="shared" si="17"/>
        <v>2010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32">
        <v>196</v>
      </c>
      <c r="B197" s="20">
        <v>45222</v>
      </c>
      <c r="C197" s="226" t="s">
        <v>278</v>
      </c>
      <c r="D197" s="226">
        <f t="shared" si="19"/>
        <v>23</v>
      </c>
      <c r="E197" s="21">
        <f t="shared" si="16"/>
        <v>10</v>
      </c>
      <c r="F197" s="21" t="str">
        <f t="shared" si="17"/>
        <v>2310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32">
        <v>197</v>
      </c>
      <c r="B198" s="20">
        <v>45223</v>
      </c>
      <c r="C198" s="226" t="s">
        <v>279</v>
      </c>
      <c r="D198" s="226">
        <f t="shared" si="19"/>
        <v>24</v>
      </c>
      <c r="E198" s="21">
        <f t="shared" si="16"/>
        <v>10</v>
      </c>
      <c r="F198" s="21" t="str">
        <f t="shared" si="17"/>
        <v>2410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32">
        <v>198</v>
      </c>
      <c r="B199" s="20">
        <v>45224</v>
      </c>
      <c r="C199" s="226" t="s">
        <v>166</v>
      </c>
      <c r="D199" s="226">
        <f t="shared" si="19"/>
        <v>25</v>
      </c>
      <c r="E199" s="21">
        <f t="shared" si="16"/>
        <v>10</v>
      </c>
      <c r="F199" s="21" t="str">
        <f t="shared" si="17"/>
        <v>2510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32">
        <v>199</v>
      </c>
      <c r="B200" s="20">
        <v>45225</v>
      </c>
      <c r="C200" s="226" t="s">
        <v>280</v>
      </c>
      <c r="D200" s="226">
        <f t="shared" si="19"/>
        <v>26</v>
      </c>
      <c r="E200" s="21">
        <f t="shared" si="16"/>
        <v>10</v>
      </c>
      <c r="F200" s="21" t="str">
        <f t="shared" si="17"/>
        <v>2610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32">
        <v>200</v>
      </c>
      <c r="B201" s="20">
        <v>45226</v>
      </c>
      <c r="C201" s="226" t="s">
        <v>281</v>
      </c>
      <c r="D201" s="226">
        <f t="shared" si="19"/>
        <v>27</v>
      </c>
      <c r="E201" s="21">
        <f t="shared" si="16"/>
        <v>10</v>
      </c>
      <c r="F201" s="21" t="str">
        <f t="shared" si="17"/>
        <v>2710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32">
        <v>201</v>
      </c>
      <c r="B202" s="20">
        <v>45229</v>
      </c>
      <c r="C202" s="226" t="s">
        <v>278</v>
      </c>
      <c r="D202" s="226">
        <f t="shared" si="19"/>
        <v>30</v>
      </c>
      <c r="E202" s="21">
        <f t="shared" si="16"/>
        <v>10</v>
      </c>
      <c r="F202" s="21" t="str">
        <f t="shared" si="17"/>
        <v>3010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32">
        <v>202</v>
      </c>
      <c r="B203" s="20">
        <v>45230</v>
      </c>
      <c r="C203" s="226" t="s">
        <v>279</v>
      </c>
      <c r="D203" s="226">
        <f t="shared" si="19"/>
        <v>31</v>
      </c>
      <c r="E203" s="21">
        <f t="shared" si="16"/>
        <v>10</v>
      </c>
      <c r="F203" s="21" t="str">
        <f t="shared" si="17"/>
        <v>3110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32">
        <v>203</v>
      </c>
      <c r="B204" s="20">
        <v>45231</v>
      </c>
      <c r="C204" s="226" t="s">
        <v>166</v>
      </c>
      <c r="D204" s="226">
        <f t="shared" si="19"/>
        <v>1</v>
      </c>
      <c r="E204" s="21">
        <f t="shared" si="16"/>
        <v>11</v>
      </c>
      <c r="F204" s="21" t="str">
        <f t="shared" si="17"/>
        <v>111</v>
      </c>
      <c r="G204" s="21">
        <v>2023</v>
      </c>
      <c r="H204" s="226" t="s">
        <v>167</v>
      </c>
      <c r="I204" s="205" t="str">
        <f t="shared" si="18"/>
        <v>INDECAEA2031123</v>
      </c>
    </row>
    <row r="205" spans="1:9">
      <c r="A205" s="232">
        <v>204</v>
      </c>
      <c r="B205" s="20">
        <v>45233</v>
      </c>
      <c r="C205" s="226" t="s">
        <v>281</v>
      </c>
      <c r="D205" s="226">
        <f t="shared" si="19"/>
        <v>3</v>
      </c>
      <c r="E205" s="21">
        <f t="shared" si="16"/>
        <v>11</v>
      </c>
      <c r="F205" s="21" t="str">
        <f t="shared" si="17"/>
        <v>311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32">
        <v>205</v>
      </c>
      <c r="B206" s="20">
        <v>45236</v>
      </c>
      <c r="C206" s="226" t="s">
        <v>278</v>
      </c>
      <c r="D206" s="226">
        <f t="shared" si="19"/>
        <v>6</v>
      </c>
      <c r="E206" s="21">
        <f t="shared" si="16"/>
        <v>11</v>
      </c>
      <c r="F206" s="21" t="str">
        <f t="shared" si="17"/>
        <v>611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32">
        <v>206</v>
      </c>
      <c r="B207" s="20">
        <v>45237</v>
      </c>
      <c r="C207" s="226" t="s">
        <v>279</v>
      </c>
      <c r="D207" s="226">
        <f t="shared" si="19"/>
        <v>7</v>
      </c>
      <c r="E207" s="21">
        <f t="shared" si="16"/>
        <v>11</v>
      </c>
      <c r="F207" s="21" t="str">
        <f t="shared" si="17"/>
        <v>711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32">
        <v>207</v>
      </c>
      <c r="B208" s="20">
        <v>45238</v>
      </c>
      <c r="C208" s="226" t="s">
        <v>166</v>
      </c>
      <c r="D208" s="226">
        <f t="shared" si="19"/>
        <v>8</v>
      </c>
      <c r="E208" s="21">
        <f t="shared" si="16"/>
        <v>11</v>
      </c>
      <c r="F208" s="21" t="str">
        <f t="shared" si="17"/>
        <v>811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32">
        <v>208</v>
      </c>
      <c r="B209" s="20">
        <v>45239</v>
      </c>
      <c r="C209" s="226" t="s">
        <v>280</v>
      </c>
      <c r="D209" s="226">
        <f t="shared" si="19"/>
        <v>9</v>
      </c>
      <c r="E209" s="21">
        <f t="shared" si="16"/>
        <v>11</v>
      </c>
      <c r="F209" s="21" t="str">
        <f t="shared" si="17"/>
        <v>911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32">
        <v>209</v>
      </c>
      <c r="B210" s="20">
        <v>45240</v>
      </c>
      <c r="C210" s="226" t="s">
        <v>281</v>
      </c>
      <c r="D210" s="226">
        <f t="shared" si="19"/>
        <v>10</v>
      </c>
      <c r="E210" s="21">
        <f t="shared" si="16"/>
        <v>11</v>
      </c>
      <c r="F210" s="21" t="str">
        <f t="shared" si="17"/>
        <v>1011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32">
        <v>210</v>
      </c>
      <c r="B211" s="20">
        <v>45243</v>
      </c>
      <c r="C211" s="226" t="s">
        <v>278</v>
      </c>
      <c r="D211" s="226">
        <f t="shared" si="19"/>
        <v>13</v>
      </c>
      <c r="E211" s="21">
        <f t="shared" si="16"/>
        <v>11</v>
      </c>
      <c r="F211" s="21" t="str">
        <f t="shared" si="17"/>
        <v>1311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32">
        <v>211</v>
      </c>
      <c r="B212" s="20">
        <v>45244</v>
      </c>
      <c r="C212" s="226" t="s">
        <v>279</v>
      </c>
      <c r="D212" s="226">
        <f t="shared" si="19"/>
        <v>14</v>
      </c>
      <c r="E212" s="21">
        <f t="shared" si="16"/>
        <v>11</v>
      </c>
      <c r="F212" s="21" t="str">
        <f t="shared" si="17"/>
        <v>1411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32">
        <v>212</v>
      </c>
      <c r="B213" s="20">
        <v>45245</v>
      </c>
      <c r="C213" s="226" t="s">
        <v>166</v>
      </c>
      <c r="D213" s="226">
        <f t="shared" si="19"/>
        <v>15</v>
      </c>
      <c r="E213" s="21">
        <f t="shared" si="16"/>
        <v>11</v>
      </c>
      <c r="F213" s="21" t="str">
        <f t="shared" si="17"/>
        <v>1511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32">
        <v>213</v>
      </c>
      <c r="B214" s="20">
        <v>45246</v>
      </c>
      <c r="C214" s="226" t="s">
        <v>280</v>
      </c>
      <c r="D214" s="226">
        <f t="shared" si="19"/>
        <v>16</v>
      </c>
      <c r="E214" s="21">
        <f t="shared" si="16"/>
        <v>11</v>
      </c>
      <c r="F214" s="21" t="str">
        <f t="shared" si="17"/>
        <v>1611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32">
        <v>214</v>
      </c>
      <c r="B215" s="20">
        <v>45247</v>
      </c>
      <c r="C215" s="226" t="s">
        <v>281</v>
      </c>
      <c r="D215" s="226">
        <f t="shared" si="19"/>
        <v>17</v>
      </c>
      <c r="E215" s="21">
        <f t="shared" si="16"/>
        <v>11</v>
      </c>
      <c r="F215" s="21" t="str">
        <f t="shared" si="17"/>
        <v>1711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32">
        <v>215</v>
      </c>
      <c r="B216" s="20">
        <v>45250</v>
      </c>
      <c r="C216" s="226" t="s">
        <v>278</v>
      </c>
      <c r="D216" s="226">
        <f t="shared" si="19"/>
        <v>20</v>
      </c>
      <c r="E216" s="21">
        <f t="shared" si="16"/>
        <v>11</v>
      </c>
      <c r="F216" s="21" t="str">
        <f t="shared" si="17"/>
        <v>2011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32">
        <v>216</v>
      </c>
      <c r="B217" s="20">
        <v>45251</v>
      </c>
      <c r="C217" s="226" t="s">
        <v>279</v>
      </c>
      <c r="D217" s="226">
        <f t="shared" si="19"/>
        <v>21</v>
      </c>
      <c r="E217" s="21">
        <f t="shared" si="16"/>
        <v>11</v>
      </c>
      <c r="F217" s="21" t="str">
        <f t="shared" si="17"/>
        <v>2111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32">
        <v>217</v>
      </c>
      <c r="B218" s="20">
        <v>45252</v>
      </c>
      <c r="C218" s="226" t="s">
        <v>166</v>
      </c>
      <c r="D218" s="226">
        <f t="shared" si="19"/>
        <v>22</v>
      </c>
      <c r="E218" s="21">
        <f t="shared" si="16"/>
        <v>11</v>
      </c>
      <c r="F218" s="21" t="str">
        <f t="shared" si="17"/>
        <v>2211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32">
        <v>218</v>
      </c>
      <c r="B219" s="20">
        <v>45253</v>
      </c>
      <c r="C219" s="226" t="s">
        <v>280</v>
      </c>
      <c r="D219" s="226">
        <f t="shared" si="19"/>
        <v>23</v>
      </c>
      <c r="E219" s="21">
        <f t="shared" si="16"/>
        <v>11</v>
      </c>
      <c r="F219" s="21" t="str">
        <f t="shared" si="17"/>
        <v>2311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32">
        <v>219</v>
      </c>
      <c r="B220" s="20">
        <v>45254</v>
      </c>
      <c r="C220" s="226" t="s">
        <v>281</v>
      </c>
      <c r="D220" s="226">
        <f t="shared" si="19"/>
        <v>24</v>
      </c>
      <c r="E220" s="21">
        <f t="shared" si="16"/>
        <v>11</v>
      </c>
      <c r="F220" s="21" t="str">
        <f t="shared" si="17"/>
        <v>2411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32">
        <v>220</v>
      </c>
      <c r="B221" s="20">
        <v>45257</v>
      </c>
      <c r="C221" s="226" t="s">
        <v>278</v>
      </c>
      <c r="D221" s="226">
        <f t="shared" si="19"/>
        <v>27</v>
      </c>
      <c r="E221" s="21">
        <f t="shared" si="16"/>
        <v>11</v>
      </c>
      <c r="F221" s="21" t="str">
        <f t="shared" si="17"/>
        <v>2711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32">
        <v>221</v>
      </c>
      <c r="B222" s="20">
        <v>45258</v>
      </c>
      <c r="C222" s="226" t="s">
        <v>279</v>
      </c>
      <c r="D222" s="226">
        <f t="shared" si="19"/>
        <v>28</v>
      </c>
      <c r="E222" s="21">
        <f t="shared" si="16"/>
        <v>11</v>
      </c>
      <c r="F222" s="21" t="str">
        <f t="shared" si="17"/>
        <v>2811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32">
        <v>222</v>
      </c>
      <c r="B223" s="20">
        <v>45259</v>
      </c>
      <c r="C223" s="226" t="s">
        <v>166</v>
      </c>
      <c r="D223" s="226">
        <f t="shared" si="19"/>
        <v>29</v>
      </c>
      <c r="E223" s="21">
        <f t="shared" ref="E223:E240" si="20">+MONTH(B223)</f>
        <v>11</v>
      </c>
      <c r="F223" s="21" t="str">
        <f t="shared" ref="F223:F240" si="21">+CONCATENATE(D223,E223)</f>
        <v>2911</v>
      </c>
      <c r="G223" s="21">
        <v>2023</v>
      </c>
      <c r="H223" s="226" t="s">
        <v>167</v>
      </c>
      <c r="I223" s="205" t="str">
        <f t="shared" ref="I223:I240" si="22">+CONCATENATE(H223,IF(A223&lt;10,"00",IF(A223&lt;100,0,"")),A223,IF(E223&lt;10,0,""),E223,MID(G223,3,2))</f>
        <v>INDECAEA2221123</v>
      </c>
    </row>
    <row r="224" spans="1:9">
      <c r="A224" s="232">
        <v>223</v>
      </c>
      <c r="B224" s="20">
        <v>45260</v>
      </c>
      <c r="C224" s="226" t="s">
        <v>280</v>
      </c>
      <c r="D224" s="226">
        <f t="shared" si="19"/>
        <v>30</v>
      </c>
      <c r="E224" s="21">
        <f t="shared" si="20"/>
        <v>11</v>
      </c>
      <c r="F224" s="21" t="str">
        <f t="shared" si="21"/>
        <v>3011</v>
      </c>
      <c r="G224" s="21">
        <v>2023</v>
      </c>
      <c r="H224" s="226" t="s">
        <v>167</v>
      </c>
      <c r="I224" s="205" t="str">
        <f t="shared" si="22"/>
        <v>INDECAEA2231123</v>
      </c>
    </row>
    <row r="225" spans="1:9">
      <c r="A225" s="232">
        <v>224</v>
      </c>
      <c r="B225" s="20">
        <v>45261</v>
      </c>
      <c r="C225" s="226" t="s">
        <v>281</v>
      </c>
      <c r="D225" s="226">
        <f t="shared" si="19"/>
        <v>1</v>
      </c>
      <c r="E225" s="21">
        <f t="shared" si="20"/>
        <v>12</v>
      </c>
      <c r="F225" s="21" t="str">
        <f t="shared" si="21"/>
        <v>112</v>
      </c>
      <c r="G225" s="21">
        <v>2023</v>
      </c>
      <c r="H225" s="226" t="s">
        <v>167</v>
      </c>
      <c r="I225" s="205" t="str">
        <f t="shared" si="22"/>
        <v>INDECAEA2241223</v>
      </c>
    </row>
    <row r="226" spans="1:9">
      <c r="A226" s="232">
        <v>225</v>
      </c>
      <c r="B226" s="20">
        <v>45264</v>
      </c>
      <c r="C226" s="226" t="s">
        <v>278</v>
      </c>
      <c r="D226" s="226">
        <f t="shared" si="19"/>
        <v>4</v>
      </c>
      <c r="E226" s="21">
        <f t="shared" si="20"/>
        <v>12</v>
      </c>
      <c r="F226" s="21" t="str">
        <f t="shared" si="21"/>
        <v>412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32">
        <v>226</v>
      </c>
      <c r="B227" s="20">
        <v>45265</v>
      </c>
      <c r="C227" s="226" t="s">
        <v>279</v>
      </c>
      <c r="D227" s="226">
        <f t="shared" si="19"/>
        <v>5</v>
      </c>
      <c r="E227" s="21">
        <f t="shared" si="20"/>
        <v>12</v>
      </c>
      <c r="F227" s="21" t="str">
        <f t="shared" si="21"/>
        <v>512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32">
        <v>227</v>
      </c>
      <c r="B228" s="20">
        <v>45266</v>
      </c>
      <c r="C228" s="226" t="s">
        <v>166</v>
      </c>
      <c r="D228" s="226">
        <f t="shared" si="19"/>
        <v>6</v>
      </c>
      <c r="E228" s="21">
        <f t="shared" si="20"/>
        <v>12</v>
      </c>
      <c r="F228" s="21" t="str">
        <f t="shared" si="21"/>
        <v>612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32">
        <v>228</v>
      </c>
      <c r="B229" s="20">
        <v>45267</v>
      </c>
      <c r="C229" s="226" t="s">
        <v>280</v>
      </c>
      <c r="D229" s="226">
        <f t="shared" si="19"/>
        <v>7</v>
      </c>
      <c r="E229" s="21">
        <f t="shared" si="20"/>
        <v>12</v>
      </c>
      <c r="F229" s="21" t="str">
        <f t="shared" si="21"/>
        <v>712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32">
        <v>229</v>
      </c>
      <c r="B230" s="20">
        <v>45268</v>
      </c>
      <c r="C230" s="226" t="s">
        <v>281</v>
      </c>
      <c r="D230" s="226">
        <f t="shared" si="19"/>
        <v>8</v>
      </c>
      <c r="E230" s="21">
        <f t="shared" si="20"/>
        <v>12</v>
      </c>
      <c r="F230" s="21" t="str">
        <f t="shared" si="21"/>
        <v>812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32">
        <v>230</v>
      </c>
      <c r="B231" s="20">
        <v>45271</v>
      </c>
      <c r="C231" s="226" t="s">
        <v>278</v>
      </c>
      <c r="D231" s="226">
        <f t="shared" si="19"/>
        <v>11</v>
      </c>
      <c r="E231" s="21">
        <f t="shared" si="20"/>
        <v>12</v>
      </c>
      <c r="F231" s="21" t="str">
        <f t="shared" si="21"/>
        <v>1112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32">
        <v>231</v>
      </c>
      <c r="B232" s="20">
        <v>45272</v>
      </c>
      <c r="C232" s="226" t="s">
        <v>279</v>
      </c>
      <c r="D232" s="226">
        <f t="shared" si="19"/>
        <v>12</v>
      </c>
      <c r="E232" s="21">
        <f t="shared" si="20"/>
        <v>12</v>
      </c>
      <c r="F232" s="21" t="str">
        <f t="shared" si="21"/>
        <v>1212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32">
        <v>232</v>
      </c>
      <c r="B233" s="20">
        <v>45273</v>
      </c>
      <c r="C233" s="226" t="s">
        <v>166</v>
      </c>
      <c r="D233" s="226">
        <f t="shared" si="19"/>
        <v>13</v>
      </c>
      <c r="E233" s="21">
        <f t="shared" si="20"/>
        <v>12</v>
      </c>
      <c r="F233" s="21" t="str">
        <f t="shared" si="21"/>
        <v>1312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32">
        <v>233</v>
      </c>
      <c r="B234" s="20">
        <v>45274</v>
      </c>
      <c r="C234" s="226" t="s">
        <v>280</v>
      </c>
      <c r="D234" s="226">
        <f t="shared" si="19"/>
        <v>14</v>
      </c>
      <c r="E234" s="21">
        <f t="shared" si="20"/>
        <v>12</v>
      </c>
      <c r="F234" s="21" t="str">
        <f t="shared" si="21"/>
        <v>1412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32">
        <v>234</v>
      </c>
      <c r="B235" s="20">
        <v>45275</v>
      </c>
      <c r="C235" s="226" t="s">
        <v>281</v>
      </c>
      <c r="D235" s="226">
        <f t="shared" si="19"/>
        <v>15</v>
      </c>
      <c r="E235" s="21">
        <f t="shared" si="20"/>
        <v>12</v>
      </c>
      <c r="F235" s="21" t="str">
        <f t="shared" si="21"/>
        <v>1512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32">
        <v>235</v>
      </c>
      <c r="B236" s="20">
        <v>45278</v>
      </c>
      <c r="C236" s="226" t="s">
        <v>278</v>
      </c>
      <c r="D236" s="226">
        <f t="shared" si="19"/>
        <v>18</v>
      </c>
      <c r="E236" s="21">
        <f t="shared" si="20"/>
        <v>12</v>
      </c>
      <c r="F236" s="21" t="str">
        <f t="shared" si="21"/>
        <v>1812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32">
        <v>236</v>
      </c>
      <c r="B237" s="20">
        <v>45279</v>
      </c>
      <c r="C237" s="226" t="s">
        <v>279</v>
      </c>
      <c r="D237" s="226">
        <f t="shared" si="19"/>
        <v>19</v>
      </c>
      <c r="E237" s="21">
        <f t="shared" si="20"/>
        <v>12</v>
      </c>
      <c r="F237" s="21" t="str">
        <f t="shared" si="21"/>
        <v>1912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32">
        <v>237</v>
      </c>
      <c r="B238" s="20">
        <v>45280</v>
      </c>
      <c r="C238" s="226" t="s">
        <v>166</v>
      </c>
      <c r="D238" s="226">
        <f t="shared" si="19"/>
        <v>20</v>
      </c>
      <c r="E238" s="21">
        <f t="shared" si="20"/>
        <v>12</v>
      </c>
      <c r="F238" s="21" t="str">
        <f t="shared" si="21"/>
        <v>2012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32">
        <v>238</v>
      </c>
      <c r="B239" s="20">
        <v>45281</v>
      </c>
      <c r="C239" s="226" t="s">
        <v>280</v>
      </c>
      <c r="D239" s="226">
        <f t="shared" si="19"/>
        <v>21</v>
      </c>
      <c r="E239" s="21">
        <f t="shared" si="20"/>
        <v>12</v>
      </c>
      <c r="F239" s="21" t="str">
        <f t="shared" si="21"/>
        <v>2112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32">
        <v>239</v>
      </c>
      <c r="B240" s="20">
        <v>45282</v>
      </c>
      <c r="C240" s="226" t="s">
        <v>281</v>
      </c>
      <c r="D240" s="226">
        <f t="shared" si="19"/>
        <v>22</v>
      </c>
      <c r="E240" s="21">
        <f t="shared" si="20"/>
        <v>12</v>
      </c>
      <c r="F240" s="21" t="str">
        <f t="shared" si="21"/>
        <v>2212</v>
      </c>
      <c r="G240" s="21">
        <v>2023</v>
      </c>
      <c r="H240" s="226" t="s">
        <v>167</v>
      </c>
      <c r="I240" s="205" t="str">
        <f t="shared" si="22"/>
        <v>INDECAEA2391223</v>
      </c>
    </row>
  </sheetData>
  <sheetProtection algorithmName="SHA-512" hashValue="PGmxYFut3svHxx8jnpz8/z38CkJaWHxjvx9F3X1ZJJW44B6eyvPz/X5hIARrYIHsUElM5zkWjm5CVjqTwsbABw==" saltValue="ARgc3usMemEAwbuB/kwpKw==" spinCount="100000" sheet="1" objects="1" scenarios="1"/>
  <autoFilter ref="A1:C240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2023-11-16T18:30:17Z</cp:lastPrinted>
  <dcterms:created xsi:type="dcterms:W3CDTF">2009-02-18T19:20:20Z</dcterms:created>
  <dcterms:modified xsi:type="dcterms:W3CDTF">2023-11-16T18:30:30Z</dcterms:modified>
</cp:coreProperties>
</file>