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drawings/drawing5.xml" ContentType="application/vnd.openxmlformats-officedocument.drawing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Yamileth Hernández\Desktop\"/>
    </mc:Choice>
  </mc:AlternateContent>
  <xr:revisionPtr revIDLastSave="0" documentId="13_ncr:1_{C6567DC7-7AD5-4F39-B1A5-6847649681CB}" xr6:coauthVersionLast="47" xr6:coauthVersionMax="47" xr10:uidLastSave="{00000000-0000-0000-0000-000000000000}"/>
  <workbookProtection workbookAlgorithmName="SHA-512" workbookHashValue="WOZWIvFSnTKMWXD9beJcCDIZHonEo+1BKLEAzIfjVpLMKqh2aOkaWpjJW1YRpysaUQ7oNetk84jnnkYwBbTPEw==" workbookSaltValue="LyOlsObnSApFHGpW3ahuEQ==" workbookSpinCount="100000" lockStructure="1"/>
  <bookViews>
    <workbookView xWindow="-120" yWindow="-120" windowWidth="20730" windowHeight="11040" tabRatio="920" xr2:uid="{00000000-000D-0000-FFFF-FFFF00000000}"/>
  </bookViews>
  <sheets>
    <sheet name="Menu" sheetId="13" r:id="rId1"/>
    <sheet name="NoUsar" sheetId="48" state="hidden" r:id="rId2"/>
    <sheet name="Menu " sheetId="50" state="hidden" r:id="rId3"/>
    <sheet name="GranosBasicos" sheetId="17" r:id="rId4"/>
    <sheet name="GranosBasicos J " sheetId="54" state="hidden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TD" sheetId="53" state="hidden" r:id="rId12"/>
    <sheet name="Hoja7" sheetId="41" state="hidden" r:id="rId13"/>
    <sheet name="numeracion" sheetId="42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DatosBrutosN!$A$1:$U$598</definedName>
    <definedName name="_xlnm._FilterDatabase" localSheetId="6" hidden="1">Frutas!#REF!</definedName>
    <definedName name="_xlnm._FilterDatabase" localSheetId="3" hidden="1">GranosBasicos!#REF!</definedName>
    <definedName name="_xlnm._FilterDatabase" localSheetId="4" hidden="1">'GranosBasicos J '!#REF!</definedName>
    <definedName name="_xlnm._FilterDatabase" localSheetId="5" hidden="1">Hortalizas!#REF!</definedName>
    <definedName name="_xlnm._FilterDatabase" localSheetId="13" hidden="1">numeracion!$A$1:$C$242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Agroindustriales!$A$1:$V$45</definedName>
    <definedName name="_xlnm.Print_Area" localSheetId="6">Frutas!$A$1:$V$44</definedName>
    <definedName name="_xlnm.Print_Area" localSheetId="3">GranosBasicos!$A$1:$V$42</definedName>
    <definedName name="_xlnm.Print_Area" localSheetId="4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3">GranosBasicos!$B$7:$J$16</definedName>
    <definedName name="_xlnm.Criteria" localSheetId="4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DatosBrutosN!$W$7:$AC$234</definedName>
    <definedName name="departamentospasado">DatosBrutosN!$AE$7:$AI$110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4">#REF!</definedName>
    <definedName name="fechaenc" localSheetId="2">#REF!</definedName>
    <definedName name="fechaenc" localSheetId="1">#REF!</definedName>
    <definedName name="frutashortalizas" localSheetId="4">#REF!</definedName>
    <definedName name="frutashortalizas" localSheetId="2">#REF!</definedName>
    <definedName name="frutashortalizas" localSheetId="1">#REF!</definedName>
    <definedName name="granos" localSheetId="4">#REF!</definedName>
    <definedName name="granos" localSheetId="2">#REF!</definedName>
    <definedName name="granos" localSheetId="1">#REF!</definedName>
    <definedName name="granos" localSheetId="13">[2]DatosBrutos!$H$6:$L$21</definedName>
    <definedName name="granosgerardo" localSheetId="4">#REF!</definedName>
    <definedName name="granosgerardo" localSheetId="2">#REF!</definedName>
    <definedName name="granosgerardo" localSheetId="1">#REF!</definedName>
    <definedName name="granosgerardo" localSheetId="13">[2]DatosBrutos!$H$28:$L$39</definedName>
    <definedName name="granosgerardopasado" localSheetId="4">#REF!</definedName>
    <definedName name="granosgerardopasado" localSheetId="2">#REF!</definedName>
    <definedName name="granosgerardopasado" localSheetId="1">#REF!</definedName>
    <definedName name="granosgerardopasado" localSheetId="13">[2]DatosBrutos!$N$28:$Q$39</definedName>
    <definedName name="hortalizastiendona" localSheetId="4">#REF!</definedName>
    <definedName name="hortalizastiendona" localSheetId="2">#REF!</definedName>
    <definedName name="hortalizastiendona" localSheetId="1">#REF!</definedName>
    <definedName name="hortalizastiendonapasado" localSheetId="4">#REF!</definedName>
    <definedName name="hortalizastiendonapasado" localSheetId="2">#REF!</definedName>
    <definedName name="hortalizastiendonapasado" localSheetId="1">#REF!</definedName>
    <definedName name="listadep">Hoja7!$A$1:$A$14</definedName>
    <definedName name="numeracion">numeracion!$B$2:$I$242</definedName>
    <definedName name="numinforme">DatosBrutosN!$D$3</definedName>
    <definedName name="pasadofrutahortaliza" localSheetId="4">#REF!</definedName>
    <definedName name="pasadofrutahortaliza" localSheetId="2">#REF!</definedName>
    <definedName name="pasadofrutahortaliza" localSheetId="1">#REF!</definedName>
    <definedName name="pasadogranos" localSheetId="4">#REF!</definedName>
    <definedName name="pasadogranos" localSheetId="2">#REF!</definedName>
    <definedName name="pasadogranos" localSheetId="1">#REF!</definedName>
    <definedName name="pasadogranos" localSheetId="13">[2]DatosBrutos!$N$6:$Q$21</definedName>
    <definedName name="pasadopecuarios" localSheetId="4">#REF!</definedName>
    <definedName name="pasadopecuarios" localSheetId="2">#REF!</definedName>
    <definedName name="pasadopecuarios" localSheetId="1">#REF!</definedName>
    <definedName name="pecuarios" localSheetId="4">#REF!</definedName>
    <definedName name="pecuarios" localSheetId="2">#REF!</definedName>
    <definedName name="pecuarios" localSheetId="1">#REF!</definedName>
    <definedName name="plazasdeldia" localSheetId="4">#REF!</definedName>
    <definedName name="plazasdeldia" localSheetId="2">#REF!</definedName>
    <definedName name="plazasdeldia" localSheetId="1">#REF!</definedName>
    <definedName name="sansalvador">DatosBrutosN!$A$5:$J$700</definedName>
    <definedName name="sansalvadorpasado">DatosBrutosN!$L$7:$U$700</definedName>
    <definedName name="_xlnm.Print_Titles" localSheetId="7">Agroindustriales!$23:$28</definedName>
    <definedName name="_xlnm.Print_Titles" localSheetId="6">Frutas!$1:$6</definedName>
    <definedName name="_xlnm.Print_Titles" localSheetId="5">Hortalizas!$1:$6</definedName>
  </definedNames>
  <calcPr calcId="191029"/>
  <pivotCaches>
    <pivotCache cacheId="33" r:id="rId17"/>
  </pivotCaches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60" i="42" l="1"/>
  <c r="E160" i="42"/>
  <c r="I160" i="42" s="1"/>
  <c r="D161" i="42"/>
  <c r="E161" i="42"/>
  <c r="I161" i="42" s="1"/>
  <c r="D162" i="42"/>
  <c r="E162" i="42"/>
  <c r="I162" i="42" s="1"/>
  <c r="D163" i="42"/>
  <c r="F163" i="42" s="1"/>
  <c r="E163" i="42"/>
  <c r="I163" i="42" s="1"/>
  <c r="D164" i="42"/>
  <c r="E164" i="42"/>
  <c r="I164" i="42" s="1"/>
  <c r="D165" i="42"/>
  <c r="E165" i="42"/>
  <c r="I165" i="42" s="1"/>
  <c r="D166" i="42"/>
  <c r="E166" i="42"/>
  <c r="I166" i="42" s="1"/>
  <c r="D167" i="42"/>
  <c r="E167" i="42"/>
  <c r="I167" i="42" s="1"/>
  <c r="D168" i="42"/>
  <c r="E168" i="42"/>
  <c r="I168" i="42" s="1"/>
  <c r="D169" i="42"/>
  <c r="E169" i="42"/>
  <c r="I169" i="42" s="1"/>
  <c r="D170" i="42"/>
  <c r="E170" i="42"/>
  <c r="I170" i="42" s="1"/>
  <c r="D171" i="42"/>
  <c r="E171" i="42"/>
  <c r="I171" i="42" s="1"/>
  <c r="D172" i="42"/>
  <c r="E172" i="42"/>
  <c r="I172" i="42" s="1"/>
  <c r="D173" i="42"/>
  <c r="E173" i="42"/>
  <c r="I173" i="42" s="1"/>
  <c r="D174" i="42"/>
  <c r="E174" i="42"/>
  <c r="I174" i="42" s="1"/>
  <c r="D175" i="42"/>
  <c r="E175" i="42"/>
  <c r="I175" i="42" s="1"/>
  <c r="D176" i="42"/>
  <c r="E176" i="42"/>
  <c r="I176" i="42" s="1"/>
  <c r="D177" i="42"/>
  <c r="E177" i="42"/>
  <c r="I177" i="42" s="1"/>
  <c r="D178" i="42"/>
  <c r="E178" i="42"/>
  <c r="I178" i="42" s="1"/>
  <c r="D179" i="42"/>
  <c r="E179" i="42"/>
  <c r="I179" i="42" s="1"/>
  <c r="D180" i="42"/>
  <c r="E180" i="42"/>
  <c r="I180" i="42" s="1"/>
  <c r="D181" i="42"/>
  <c r="E181" i="42"/>
  <c r="I181" i="42" s="1"/>
  <c r="D182" i="42"/>
  <c r="E182" i="42"/>
  <c r="I182" i="42" s="1"/>
  <c r="D183" i="42"/>
  <c r="E183" i="42"/>
  <c r="I183" i="42" s="1"/>
  <c r="D184" i="42"/>
  <c r="E184" i="42"/>
  <c r="I184" i="42" s="1"/>
  <c r="D185" i="42"/>
  <c r="E185" i="42"/>
  <c r="I185" i="42" s="1"/>
  <c r="D186" i="42"/>
  <c r="E186" i="42"/>
  <c r="I186" i="42" s="1"/>
  <c r="D187" i="42"/>
  <c r="E187" i="42"/>
  <c r="I187" i="42" s="1"/>
  <c r="D188" i="42"/>
  <c r="E188" i="42"/>
  <c r="I188" i="42" s="1"/>
  <c r="D189" i="42"/>
  <c r="E189" i="42"/>
  <c r="I189" i="42" s="1"/>
  <c r="D190" i="42"/>
  <c r="E190" i="42"/>
  <c r="I190" i="42" s="1"/>
  <c r="D191" i="42"/>
  <c r="E191" i="42"/>
  <c r="I191" i="42" s="1"/>
  <c r="D192" i="42"/>
  <c r="E192" i="42"/>
  <c r="I192" i="42" s="1"/>
  <c r="D193" i="42"/>
  <c r="E193" i="42"/>
  <c r="I193" i="42" s="1"/>
  <c r="D194" i="42"/>
  <c r="E194" i="42"/>
  <c r="I194" i="42" s="1"/>
  <c r="D195" i="42"/>
  <c r="E195" i="42"/>
  <c r="I195" i="42" s="1"/>
  <c r="D196" i="42"/>
  <c r="E196" i="42"/>
  <c r="I196" i="42" s="1"/>
  <c r="D197" i="42"/>
  <c r="E197" i="42"/>
  <c r="I197" i="42" s="1"/>
  <c r="D198" i="42"/>
  <c r="E198" i="42"/>
  <c r="I198" i="42" s="1"/>
  <c r="D199" i="42"/>
  <c r="E199" i="42"/>
  <c r="I199" i="42" s="1"/>
  <c r="D200" i="42"/>
  <c r="E200" i="42"/>
  <c r="I200" i="42" s="1"/>
  <c r="D201" i="42"/>
  <c r="E201" i="42"/>
  <c r="I201" i="42" s="1"/>
  <c r="D202" i="42"/>
  <c r="E202" i="42"/>
  <c r="I202" i="42" s="1"/>
  <c r="D203" i="42"/>
  <c r="E203" i="42"/>
  <c r="I203" i="42" s="1"/>
  <c r="D204" i="42"/>
  <c r="E204" i="42"/>
  <c r="I204" i="42" s="1"/>
  <c r="D205" i="42"/>
  <c r="E205" i="42"/>
  <c r="I205" i="42" s="1"/>
  <c r="D206" i="42"/>
  <c r="E206" i="42"/>
  <c r="I206" i="42" s="1"/>
  <c r="D207" i="42"/>
  <c r="E207" i="42"/>
  <c r="I207" i="42" s="1"/>
  <c r="D208" i="42"/>
  <c r="E208" i="42"/>
  <c r="I208" i="42" s="1"/>
  <c r="D209" i="42"/>
  <c r="E209" i="42"/>
  <c r="I209" i="42" s="1"/>
  <c r="D210" i="42"/>
  <c r="E210" i="42"/>
  <c r="I210" i="42" s="1"/>
  <c r="D211" i="42"/>
  <c r="E211" i="42"/>
  <c r="I211" i="42" s="1"/>
  <c r="D212" i="42"/>
  <c r="E212" i="42"/>
  <c r="I212" i="42" s="1"/>
  <c r="D213" i="42"/>
  <c r="E213" i="42"/>
  <c r="I213" i="42" s="1"/>
  <c r="D214" i="42"/>
  <c r="E214" i="42"/>
  <c r="I214" i="42" s="1"/>
  <c r="D215" i="42"/>
  <c r="E215" i="42"/>
  <c r="I215" i="42" s="1"/>
  <c r="D216" i="42"/>
  <c r="E216" i="42"/>
  <c r="I216" i="42" s="1"/>
  <c r="D217" i="42"/>
  <c r="E217" i="42"/>
  <c r="I217" i="42" s="1"/>
  <c r="D218" i="42"/>
  <c r="E218" i="42"/>
  <c r="I218" i="42" s="1"/>
  <c r="D219" i="42"/>
  <c r="E219" i="42"/>
  <c r="I219" i="42" s="1"/>
  <c r="D220" i="42"/>
  <c r="E220" i="42"/>
  <c r="I220" i="42" s="1"/>
  <c r="D221" i="42"/>
  <c r="E221" i="42"/>
  <c r="I221" i="42" s="1"/>
  <c r="D222" i="42"/>
  <c r="E222" i="42"/>
  <c r="I222" i="42" s="1"/>
  <c r="D223" i="42"/>
  <c r="E223" i="42"/>
  <c r="I223" i="42" s="1"/>
  <c r="D224" i="42"/>
  <c r="E224" i="42"/>
  <c r="I224" i="42" s="1"/>
  <c r="D225" i="42"/>
  <c r="E225" i="42"/>
  <c r="I225" i="42" s="1"/>
  <c r="D226" i="42"/>
  <c r="E226" i="42"/>
  <c r="I226" i="42" s="1"/>
  <c r="D227" i="42"/>
  <c r="E227" i="42"/>
  <c r="I227" i="42" s="1"/>
  <c r="D228" i="42"/>
  <c r="E228" i="42"/>
  <c r="I228" i="42" s="1"/>
  <c r="D229" i="42"/>
  <c r="E229" i="42"/>
  <c r="I229" i="42" s="1"/>
  <c r="D230" i="42"/>
  <c r="E230" i="42"/>
  <c r="I230" i="42" s="1"/>
  <c r="D231" i="42"/>
  <c r="E231" i="42"/>
  <c r="I231" i="42" s="1"/>
  <c r="D232" i="42"/>
  <c r="E232" i="42"/>
  <c r="I232" i="42" s="1"/>
  <c r="D233" i="42"/>
  <c r="E233" i="42"/>
  <c r="I233" i="42" s="1"/>
  <c r="D234" i="42"/>
  <c r="E234" i="42"/>
  <c r="I234" i="42" s="1"/>
  <c r="D235" i="42"/>
  <c r="E235" i="42"/>
  <c r="I235" i="42" s="1"/>
  <c r="D236" i="42"/>
  <c r="E236" i="42"/>
  <c r="I236" i="42" s="1"/>
  <c r="D237" i="42"/>
  <c r="E237" i="42"/>
  <c r="I237" i="42" s="1"/>
  <c r="D238" i="42"/>
  <c r="E238" i="42"/>
  <c r="I238" i="42" s="1"/>
  <c r="D239" i="42"/>
  <c r="E239" i="42"/>
  <c r="I239" i="42" s="1"/>
  <c r="D240" i="42"/>
  <c r="E240" i="42"/>
  <c r="I240" i="42" s="1"/>
  <c r="D241" i="42"/>
  <c r="E241" i="42"/>
  <c r="I241" i="42" s="1"/>
  <c r="D242" i="42"/>
  <c r="E242" i="42"/>
  <c r="I242" i="42" s="1"/>
  <c r="L472" i="40"/>
  <c r="L464" i="40"/>
  <c r="L456" i="40"/>
  <c r="L448" i="40"/>
  <c r="L89" i="40"/>
  <c r="L41" i="40"/>
  <c r="L9" i="40"/>
  <c r="L26" i="17"/>
  <c r="L5" i="43" s="1"/>
  <c r="P26" i="17"/>
  <c r="P5" i="43" s="1"/>
  <c r="P5" i="45" s="1"/>
  <c r="T26" i="17"/>
  <c r="T5" i="43" s="1"/>
  <c r="X28" i="45"/>
  <c r="L26" i="54"/>
  <c r="L488" i="40"/>
  <c r="L480" i="40"/>
  <c r="L440" i="40"/>
  <c r="L432" i="40"/>
  <c r="L424" i="40"/>
  <c r="L416" i="40"/>
  <c r="L408" i="40"/>
  <c r="L400" i="40"/>
  <c r="L392" i="40"/>
  <c r="L384" i="40"/>
  <c r="L376" i="40"/>
  <c r="L368" i="40"/>
  <c r="L360" i="40"/>
  <c r="L352" i="40"/>
  <c r="L344" i="40"/>
  <c r="L336" i="40"/>
  <c r="L328" i="40"/>
  <c r="L320" i="40"/>
  <c r="L312" i="40"/>
  <c r="L304" i="40"/>
  <c r="L296" i="40"/>
  <c r="L288" i="40"/>
  <c r="L280" i="40"/>
  <c r="L272" i="40"/>
  <c r="L264" i="40"/>
  <c r="L256" i="40"/>
  <c r="L248" i="40"/>
  <c r="L240" i="40"/>
  <c r="L104" i="40"/>
  <c r="L96" i="40"/>
  <c r="L88" i="40"/>
  <c r="L80" i="40"/>
  <c r="L72" i="40"/>
  <c r="L64" i="40"/>
  <c r="L56" i="40"/>
  <c r="L48" i="40"/>
  <c r="L40" i="40"/>
  <c r="L32" i="40"/>
  <c r="L27" i="40"/>
  <c r="L24" i="40"/>
  <c r="L19" i="40"/>
  <c r="L16" i="40"/>
  <c r="L11" i="40"/>
  <c r="L8" i="40"/>
  <c r="D3" i="40"/>
  <c r="V1" i="45" s="1"/>
  <c r="L7" i="40"/>
  <c r="W7" i="40"/>
  <c r="AE7" i="40"/>
  <c r="W8" i="40"/>
  <c r="AE8" i="40"/>
  <c r="W9" i="40"/>
  <c r="AE9" i="40"/>
  <c r="L10" i="40"/>
  <c r="W10" i="40"/>
  <c r="AE10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W16" i="40"/>
  <c r="AE16" i="40"/>
  <c r="L17" i="40"/>
  <c r="W17" i="40"/>
  <c r="AE17" i="40"/>
  <c r="L18" i="40"/>
  <c r="W18" i="40"/>
  <c r="AE18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W24" i="40"/>
  <c r="AE24" i="40"/>
  <c r="L25" i="40"/>
  <c r="W25" i="40"/>
  <c r="AE25" i="40"/>
  <c r="L26" i="40"/>
  <c r="W26" i="40"/>
  <c r="AE26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W40" i="40"/>
  <c r="AE40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W88" i="40"/>
  <c r="AE88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L236" i="40"/>
  <c r="L237" i="40"/>
  <c r="L238" i="40"/>
  <c r="L239" i="40"/>
  <c r="L241" i="40"/>
  <c r="L242" i="40"/>
  <c r="L243" i="40"/>
  <c r="L244" i="40"/>
  <c r="L245" i="40"/>
  <c r="L246" i="40"/>
  <c r="L247" i="40"/>
  <c r="L249" i="40"/>
  <c r="L250" i="40"/>
  <c r="L251" i="40"/>
  <c r="L252" i="40"/>
  <c r="L253" i="40"/>
  <c r="L254" i="40"/>
  <c r="L255" i="40"/>
  <c r="L257" i="40"/>
  <c r="L258" i="40"/>
  <c r="L259" i="40"/>
  <c r="L260" i="40"/>
  <c r="L261" i="40"/>
  <c r="L262" i="40"/>
  <c r="L263" i="40"/>
  <c r="L265" i="40"/>
  <c r="L266" i="40"/>
  <c r="L267" i="40"/>
  <c r="L268" i="40"/>
  <c r="L269" i="40"/>
  <c r="L270" i="40"/>
  <c r="L271" i="40"/>
  <c r="L273" i="40"/>
  <c r="L274" i="40"/>
  <c r="L275" i="40"/>
  <c r="L276" i="40"/>
  <c r="L277" i="40"/>
  <c r="L278" i="40"/>
  <c r="L279" i="40"/>
  <c r="L281" i="40"/>
  <c r="L282" i="40"/>
  <c r="L283" i="40"/>
  <c r="L284" i="40"/>
  <c r="L285" i="40"/>
  <c r="L286" i="40"/>
  <c r="L287" i="40"/>
  <c r="L289" i="40"/>
  <c r="L290" i="40"/>
  <c r="L291" i="40"/>
  <c r="L292" i="40"/>
  <c r="L293" i="40"/>
  <c r="L294" i="40"/>
  <c r="L295" i="40"/>
  <c r="L297" i="40"/>
  <c r="L298" i="40"/>
  <c r="L299" i="40"/>
  <c r="L300" i="40"/>
  <c r="L301" i="40"/>
  <c r="L302" i="40"/>
  <c r="L303" i="40"/>
  <c r="L305" i="40"/>
  <c r="L306" i="40"/>
  <c r="L307" i="40"/>
  <c r="L308" i="40"/>
  <c r="L309" i="40"/>
  <c r="L310" i="40"/>
  <c r="L311" i="40"/>
  <c r="L313" i="40"/>
  <c r="L314" i="40"/>
  <c r="L315" i="40"/>
  <c r="L316" i="40"/>
  <c r="L317" i="40"/>
  <c r="L318" i="40"/>
  <c r="L319" i="40"/>
  <c r="L321" i="40"/>
  <c r="L322" i="40"/>
  <c r="L323" i="40"/>
  <c r="L324" i="40"/>
  <c r="L325" i="40"/>
  <c r="L326" i="40"/>
  <c r="L327" i="40"/>
  <c r="L329" i="40"/>
  <c r="L330" i="40"/>
  <c r="L331" i="40"/>
  <c r="L332" i="40"/>
  <c r="L333" i="40"/>
  <c r="L334" i="40"/>
  <c r="L335" i="40"/>
  <c r="L337" i="40"/>
  <c r="L338" i="40"/>
  <c r="L339" i="40"/>
  <c r="L340" i="40"/>
  <c r="L341" i="40"/>
  <c r="L342" i="40"/>
  <c r="L343" i="40"/>
  <c r="L345" i="40"/>
  <c r="L346" i="40"/>
  <c r="L347" i="40"/>
  <c r="L348" i="40"/>
  <c r="L349" i="40"/>
  <c r="L350" i="40"/>
  <c r="L351" i="40"/>
  <c r="L353" i="40"/>
  <c r="L354" i="40"/>
  <c r="L355" i="40"/>
  <c r="L356" i="40"/>
  <c r="L357" i="40"/>
  <c r="L358" i="40"/>
  <c r="L359" i="40"/>
  <c r="L361" i="40"/>
  <c r="L362" i="40"/>
  <c r="L363" i="40"/>
  <c r="L364" i="40"/>
  <c r="L365" i="40"/>
  <c r="L366" i="40"/>
  <c r="L367" i="40"/>
  <c r="L369" i="40"/>
  <c r="L370" i="40"/>
  <c r="L371" i="40"/>
  <c r="L372" i="40"/>
  <c r="L373" i="40"/>
  <c r="L374" i="40"/>
  <c r="L375" i="40"/>
  <c r="L377" i="40"/>
  <c r="L378" i="40"/>
  <c r="L379" i="40"/>
  <c r="L380" i="40"/>
  <c r="L381" i="40"/>
  <c r="L382" i="40"/>
  <c r="L383" i="40"/>
  <c r="L385" i="40"/>
  <c r="L386" i="40"/>
  <c r="L387" i="40"/>
  <c r="L388" i="40"/>
  <c r="L389" i="40"/>
  <c r="L390" i="40"/>
  <c r="L391" i="40"/>
  <c r="L393" i="40"/>
  <c r="L394" i="40"/>
  <c r="L395" i="40"/>
  <c r="L396" i="40"/>
  <c r="L397" i="40"/>
  <c r="L398" i="40"/>
  <c r="L399" i="40"/>
  <c r="L401" i="40"/>
  <c r="L402" i="40"/>
  <c r="L403" i="40"/>
  <c r="L404" i="40"/>
  <c r="L405" i="40"/>
  <c r="L406" i="40"/>
  <c r="L407" i="40"/>
  <c r="L409" i="40"/>
  <c r="L410" i="40"/>
  <c r="L411" i="40"/>
  <c r="L412" i="40"/>
  <c r="L413" i="40"/>
  <c r="L414" i="40"/>
  <c r="L415" i="40"/>
  <c r="L417" i="40"/>
  <c r="L418" i="40"/>
  <c r="L419" i="40"/>
  <c r="L420" i="40"/>
  <c r="L421" i="40"/>
  <c r="L422" i="40"/>
  <c r="L423" i="40"/>
  <c r="L425" i="40"/>
  <c r="L426" i="40"/>
  <c r="L427" i="40"/>
  <c r="L428" i="40"/>
  <c r="L429" i="40"/>
  <c r="L430" i="40"/>
  <c r="L431" i="40"/>
  <c r="L433" i="40"/>
  <c r="L434" i="40"/>
  <c r="L435" i="40"/>
  <c r="L436" i="40"/>
  <c r="L437" i="40"/>
  <c r="L438" i="40"/>
  <c r="L439" i="40"/>
  <c r="L441" i="40"/>
  <c r="L442" i="40"/>
  <c r="L443" i="40"/>
  <c r="L444" i="40"/>
  <c r="L445" i="40"/>
  <c r="L446" i="40"/>
  <c r="L447" i="40"/>
  <c r="L449" i="40"/>
  <c r="L450" i="40"/>
  <c r="L451" i="40"/>
  <c r="L452" i="40"/>
  <c r="L453" i="40"/>
  <c r="L454" i="40"/>
  <c r="L455" i="40"/>
  <c r="L457" i="40"/>
  <c r="L458" i="40"/>
  <c r="L459" i="40"/>
  <c r="L460" i="40"/>
  <c r="L461" i="40"/>
  <c r="L462" i="40"/>
  <c r="L463" i="40"/>
  <c r="L465" i="40"/>
  <c r="L466" i="40"/>
  <c r="L467" i="40"/>
  <c r="L468" i="40"/>
  <c r="L469" i="40"/>
  <c r="L470" i="40"/>
  <c r="L471" i="40"/>
  <c r="L473" i="40"/>
  <c r="L474" i="40"/>
  <c r="L475" i="40"/>
  <c r="L476" i="40"/>
  <c r="L477" i="40"/>
  <c r="L478" i="40"/>
  <c r="L479" i="40"/>
  <c r="L481" i="40"/>
  <c r="L482" i="40"/>
  <c r="L483" i="40"/>
  <c r="L484" i="40"/>
  <c r="L485" i="40"/>
  <c r="L486" i="40"/>
  <c r="L487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L599" i="40"/>
  <c r="L600" i="40"/>
  <c r="L601" i="40"/>
  <c r="L602" i="40"/>
  <c r="L603" i="40"/>
  <c r="L604" i="40"/>
  <c r="L605" i="40"/>
  <c r="L606" i="40"/>
  <c r="L607" i="40"/>
  <c r="L608" i="40"/>
  <c r="L609" i="40"/>
  <c r="L610" i="40"/>
  <c r="L611" i="40"/>
  <c r="L612" i="40"/>
  <c r="L613" i="40"/>
  <c r="L614" i="40"/>
  <c r="L615" i="40"/>
  <c r="L616" i="40"/>
  <c r="L617" i="40"/>
  <c r="L618" i="40"/>
  <c r="L619" i="40"/>
  <c r="L620" i="40"/>
  <c r="L621" i="40"/>
  <c r="L622" i="40"/>
  <c r="L623" i="40"/>
  <c r="L624" i="40"/>
  <c r="L625" i="40"/>
  <c r="L626" i="40"/>
  <c r="L627" i="40"/>
  <c r="L628" i="40"/>
  <c r="L629" i="40"/>
  <c r="L630" i="40"/>
  <c r="L631" i="40"/>
  <c r="L632" i="40"/>
  <c r="L633" i="40"/>
  <c r="L634" i="40"/>
  <c r="L635" i="40"/>
  <c r="L636" i="40"/>
  <c r="L637" i="40"/>
  <c r="L638" i="40"/>
  <c r="L639" i="40"/>
  <c r="L640" i="40"/>
  <c r="L641" i="40"/>
  <c r="L642" i="40"/>
  <c r="L643" i="40"/>
  <c r="L644" i="40"/>
  <c r="L645" i="40"/>
  <c r="L646" i="40"/>
  <c r="L647" i="40"/>
  <c r="L648" i="40"/>
  <c r="L649" i="40"/>
  <c r="L650" i="40"/>
  <c r="L651" i="40"/>
  <c r="L652" i="40"/>
  <c r="L653" i="40"/>
  <c r="L654" i="40"/>
  <c r="L655" i="40"/>
  <c r="L656" i="40"/>
  <c r="L657" i="40"/>
  <c r="L658" i="40"/>
  <c r="L659" i="40"/>
  <c r="L660" i="40"/>
  <c r="L661" i="40"/>
  <c r="L662" i="40"/>
  <c r="L663" i="40"/>
  <c r="L664" i="40"/>
  <c r="L665" i="40"/>
  <c r="L666" i="40"/>
  <c r="L667" i="40"/>
  <c r="L668" i="40"/>
  <c r="L669" i="40"/>
  <c r="L670" i="40"/>
  <c r="L671" i="40"/>
  <c r="L672" i="40"/>
  <c r="L673" i="40"/>
  <c r="L674" i="40"/>
  <c r="L675" i="40"/>
  <c r="L676" i="40"/>
  <c r="L677" i="40"/>
  <c r="L678" i="40"/>
  <c r="L679" i="40"/>
  <c r="L680" i="40"/>
  <c r="L681" i="40"/>
  <c r="L682" i="40"/>
  <c r="L683" i="40"/>
  <c r="L684" i="40"/>
  <c r="L685" i="40"/>
  <c r="L686" i="40"/>
  <c r="L687" i="40"/>
  <c r="L688" i="40"/>
  <c r="L689" i="40"/>
  <c r="L690" i="40"/>
  <c r="L691" i="40"/>
  <c r="L692" i="40"/>
  <c r="L693" i="40"/>
  <c r="L694" i="40"/>
  <c r="L695" i="40"/>
  <c r="L696" i="40"/>
  <c r="L697" i="40"/>
  <c r="L698" i="40"/>
  <c r="L699" i="40"/>
  <c r="L700" i="40"/>
  <c r="L701" i="40"/>
  <c r="L702" i="40"/>
  <c r="L703" i="40"/>
  <c r="L704" i="40"/>
  <c r="L705" i="40"/>
  <c r="L706" i="40"/>
  <c r="A588" i="40"/>
  <c r="A589" i="40"/>
  <c r="A590" i="40"/>
  <c r="A591" i="40"/>
  <c r="A592" i="40"/>
  <c r="A593" i="40"/>
  <c r="A594" i="40"/>
  <c r="A595" i="40"/>
  <c r="A596" i="40"/>
  <c r="A597" i="40"/>
  <c r="A598" i="40"/>
  <c r="A599" i="40"/>
  <c r="A600" i="40"/>
  <c r="A601" i="40"/>
  <c r="A602" i="40"/>
  <c r="A603" i="40"/>
  <c r="A604" i="40"/>
  <c r="A605" i="40"/>
  <c r="A606" i="40"/>
  <c r="A607" i="40"/>
  <c r="A608" i="40"/>
  <c r="A609" i="40"/>
  <c r="A610" i="40"/>
  <c r="A611" i="40"/>
  <c r="A612" i="40"/>
  <c r="A613" i="40"/>
  <c r="A614" i="40"/>
  <c r="A615" i="40"/>
  <c r="A616" i="40"/>
  <c r="A617" i="40"/>
  <c r="A618" i="40"/>
  <c r="A619" i="40"/>
  <c r="A620" i="40"/>
  <c r="A621" i="40"/>
  <c r="A622" i="40"/>
  <c r="A623" i="40"/>
  <c r="A624" i="40"/>
  <c r="A625" i="40"/>
  <c r="A626" i="40"/>
  <c r="A627" i="40"/>
  <c r="A628" i="40"/>
  <c r="A629" i="40"/>
  <c r="A630" i="40"/>
  <c r="A631" i="40"/>
  <c r="A632" i="40"/>
  <c r="A633" i="40"/>
  <c r="A634" i="40"/>
  <c r="A635" i="40"/>
  <c r="A636" i="40"/>
  <c r="A637" i="40"/>
  <c r="A638" i="40"/>
  <c r="A639" i="40"/>
  <c r="A640" i="40"/>
  <c r="A641" i="40"/>
  <c r="A642" i="40"/>
  <c r="A643" i="40"/>
  <c r="A644" i="40"/>
  <c r="A645" i="40"/>
  <c r="A646" i="40"/>
  <c r="A647" i="40"/>
  <c r="A648" i="40"/>
  <c r="A649" i="40"/>
  <c r="A650" i="40"/>
  <c r="A651" i="40"/>
  <c r="A652" i="40"/>
  <c r="A653" i="40"/>
  <c r="A654" i="40"/>
  <c r="A655" i="40"/>
  <c r="A656" i="40"/>
  <c r="A657" i="40"/>
  <c r="A658" i="40"/>
  <c r="A659" i="40"/>
  <c r="A660" i="40"/>
  <c r="A661" i="40"/>
  <c r="A662" i="40"/>
  <c r="A663" i="40"/>
  <c r="A664" i="40"/>
  <c r="A665" i="40"/>
  <c r="A666" i="40"/>
  <c r="A667" i="40"/>
  <c r="A668" i="40"/>
  <c r="A669" i="40"/>
  <c r="A670" i="40"/>
  <c r="A671" i="40"/>
  <c r="A672" i="40"/>
  <c r="A673" i="40"/>
  <c r="A674" i="40"/>
  <c r="A675" i="40"/>
  <c r="A676" i="40"/>
  <c r="A677" i="40"/>
  <c r="A678" i="40"/>
  <c r="A679" i="40"/>
  <c r="A680" i="40"/>
  <c r="A681" i="40"/>
  <c r="A682" i="40"/>
  <c r="A683" i="40"/>
  <c r="A684" i="40"/>
  <c r="A685" i="40"/>
  <c r="A686" i="40"/>
  <c r="A687" i="40"/>
  <c r="A688" i="40"/>
  <c r="A689" i="40"/>
  <c r="A690" i="40"/>
  <c r="A691" i="40"/>
  <c r="A692" i="40"/>
  <c r="A693" i="40"/>
  <c r="A694" i="40"/>
  <c r="A695" i="40"/>
  <c r="A696" i="40"/>
  <c r="A697" i="40"/>
  <c r="A698" i="40"/>
  <c r="A699" i="40"/>
  <c r="A700" i="40"/>
  <c r="A701" i="40"/>
  <c r="A702" i="40"/>
  <c r="A703" i="40"/>
  <c r="A704" i="40"/>
  <c r="A705" i="40"/>
  <c r="A706" i="40"/>
  <c r="E107" i="42"/>
  <c r="I107" i="42" s="1"/>
  <c r="E108" i="42"/>
  <c r="I108" i="42" s="1"/>
  <c r="E109" i="42"/>
  <c r="I109" i="42" s="1"/>
  <c r="E110" i="42"/>
  <c r="I110" i="42" s="1"/>
  <c r="E111" i="42"/>
  <c r="I111" i="42" s="1"/>
  <c r="E112" i="42"/>
  <c r="I112" i="42" s="1"/>
  <c r="E113" i="42"/>
  <c r="E114" i="42"/>
  <c r="I114" i="42" s="1"/>
  <c r="E115" i="42"/>
  <c r="I115" i="42" s="1"/>
  <c r="E116" i="42"/>
  <c r="I116" i="42" s="1"/>
  <c r="E117" i="42"/>
  <c r="I117" i="42" s="1"/>
  <c r="E118" i="42"/>
  <c r="I118" i="42" s="1"/>
  <c r="E119" i="42"/>
  <c r="E120" i="42"/>
  <c r="I120" i="42" s="1"/>
  <c r="E121" i="42"/>
  <c r="I121" i="42" s="1"/>
  <c r="E122" i="42"/>
  <c r="I122" i="42" s="1"/>
  <c r="E123" i="42"/>
  <c r="I123" i="42" s="1"/>
  <c r="E124" i="42"/>
  <c r="E125" i="42"/>
  <c r="I125" i="42" s="1"/>
  <c r="E126" i="42"/>
  <c r="I126" i="42" s="1"/>
  <c r="E127" i="42"/>
  <c r="I127" i="42" s="1"/>
  <c r="E128" i="42"/>
  <c r="I128" i="42" s="1"/>
  <c r="E129" i="42"/>
  <c r="I129" i="42" s="1"/>
  <c r="E130" i="42"/>
  <c r="I130" i="42" s="1"/>
  <c r="E131" i="42"/>
  <c r="I131" i="42" s="1"/>
  <c r="E132" i="42"/>
  <c r="I132" i="42" s="1"/>
  <c r="E133" i="42"/>
  <c r="I133" i="42" s="1"/>
  <c r="E134" i="42"/>
  <c r="I134" i="42" s="1"/>
  <c r="E135" i="42"/>
  <c r="I135" i="42" s="1"/>
  <c r="L2" i="42"/>
  <c r="E136" i="42"/>
  <c r="I136" i="42" s="1"/>
  <c r="E137" i="42"/>
  <c r="I137" i="42" s="1"/>
  <c r="E138" i="42"/>
  <c r="I138" i="42" s="1"/>
  <c r="E139" i="42"/>
  <c r="I139" i="42" s="1"/>
  <c r="E140" i="42"/>
  <c r="I140" i="42" s="1"/>
  <c r="E141" i="42"/>
  <c r="I141" i="42" s="1"/>
  <c r="E142" i="42"/>
  <c r="I142" i="42" s="1"/>
  <c r="E143" i="42"/>
  <c r="I143" i="42" s="1"/>
  <c r="E144" i="42"/>
  <c r="I144" i="42" s="1"/>
  <c r="E145" i="42"/>
  <c r="I145" i="42" s="1"/>
  <c r="E146" i="42"/>
  <c r="I146" i="42" s="1"/>
  <c r="E147" i="42"/>
  <c r="I147" i="42" s="1"/>
  <c r="E148" i="42"/>
  <c r="I148" i="42" s="1"/>
  <c r="E149" i="42"/>
  <c r="I149" i="42" s="1"/>
  <c r="E150" i="42"/>
  <c r="I150" i="42" s="1"/>
  <c r="E151" i="42"/>
  <c r="I151" i="42" s="1"/>
  <c r="E152" i="42"/>
  <c r="I152" i="42" s="1"/>
  <c r="E153" i="42"/>
  <c r="I153" i="42" s="1"/>
  <c r="E154" i="42"/>
  <c r="I154" i="42" s="1"/>
  <c r="E155" i="42"/>
  <c r="I155" i="42" s="1"/>
  <c r="E156" i="42"/>
  <c r="I156" i="42" s="1"/>
  <c r="E157" i="42"/>
  <c r="I157" i="42" s="1"/>
  <c r="E158" i="42"/>
  <c r="I158" i="42" s="1"/>
  <c r="E159" i="42"/>
  <c r="I159" i="42" s="1"/>
  <c r="D107" i="42"/>
  <c r="F107" i="42" s="1"/>
  <c r="D108" i="42"/>
  <c r="D109" i="42"/>
  <c r="D110" i="42"/>
  <c r="D111" i="42"/>
  <c r="D112" i="42"/>
  <c r="F112" i="42" s="1"/>
  <c r="D113" i="42"/>
  <c r="F113" i="42" s="1"/>
  <c r="D114" i="42"/>
  <c r="D115" i="42"/>
  <c r="D116" i="42"/>
  <c r="D117" i="42"/>
  <c r="D118" i="42"/>
  <c r="D119" i="42"/>
  <c r="D120" i="42"/>
  <c r="D121" i="42"/>
  <c r="D122" i="42"/>
  <c r="D123" i="42"/>
  <c r="D124" i="42"/>
  <c r="D125" i="42"/>
  <c r="D126" i="42"/>
  <c r="D127" i="42"/>
  <c r="D128" i="42"/>
  <c r="D129" i="42"/>
  <c r="D130" i="42"/>
  <c r="D131" i="42"/>
  <c r="D132" i="42"/>
  <c r="D133" i="42"/>
  <c r="D134" i="42"/>
  <c r="D135" i="42"/>
  <c r="D136" i="42"/>
  <c r="D137" i="42"/>
  <c r="D138" i="42"/>
  <c r="D139" i="42"/>
  <c r="D140" i="42"/>
  <c r="D141" i="42"/>
  <c r="D142" i="42"/>
  <c r="D143" i="42"/>
  <c r="D144" i="42"/>
  <c r="D145" i="42"/>
  <c r="D146" i="42"/>
  <c r="D147" i="42"/>
  <c r="D148" i="42"/>
  <c r="D149" i="42"/>
  <c r="D150" i="42"/>
  <c r="D151" i="42"/>
  <c r="D152" i="42"/>
  <c r="D153" i="42"/>
  <c r="D154" i="42"/>
  <c r="D155" i="42"/>
  <c r="D156" i="42"/>
  <c r="D157" i="42"/>
  <c r="D158" i="42"/>
  <c r="D159" i="42"/>
  <c r="I119" i="42"/>
  <c r="I113" i="42"/>
  <c r="AB5" i="54"/>
  <c r="AB6" i="54"/>
  <c r="T26" i="54"/>
  <c r="X26" i="54"/>
  <c r="AB26" i="54"/>
  <c r="AB27" i="54"/>
  <c r="B42" i="54"/>
  <c r="AB43" i="54"/>
  <c r="AB44" i="54"/>
  <c r="E106" i="42"/>
  <c r="I106" i="42" s="1"/>
  <c r="D106" i="42"/>
  <c r="E105" i="42"/>
  <c r="D105" i="42"/>
  <c r="E104" i="42"/>
  <c r="I104" i="42" s="1"/>
  <c r="D104" i="42"/>
  <c r="E103" i="42"/>
  <c r="I103" i="42" s="1"/>
  <c r="D103" i="42"/>
  <c r="E102" i="42"/>
  <c r="I102" i="42" s="1"/>
  <c r="D102" i="42"/>
  <c r="E101" i="42"/>
  <c r="I101" i="42" s="1"/>
  <c r="D101" i="42"/>
  <c r="E100" i="42"/>
  <c r="I100" i="42" s="1"/>
  <c r="D100" i="42"/>
  <c r="E99" i="42"/>
  <c r="I99" i="42" s="1"/>
  <c r="D99" i="42"/>
  <c r="E98" i="42"/>
  <c r="I98" i="42" s="1"/>
  <c r="D98" i="42"/>
  <c r="E97" i="42"/>
  <c r="I97" i="42" s="1"/>
  <c r="D97" i="42"/>
  <c r="E96" i="42"/>
  <c r="I96" i="42" s="1"/>
  <c r="D96" i="42"/>
  <c r="E95" i="42"/>
  <c r="I95" i="42" s="1"/>
  <c r="D95" i="42"/>
  <c r="E94" i="42"/>
  <c r="I94" i="42" s="1"/>
  <c r="D94" i="42"/>
  <c r="E93" i="42"/>
  <c r="D93" i="42"/>
  <c r="E92" i="42"/>
  <c r="I92" i="42" s="1"/>
  <c r="D92" i="42"/>
  <c r="E91" i="42"/>
  <c r="I91" i="42" s="1"/>
  <c r="D91" i="42"/>
  <c r="E90" i="42"/>
  <c r="I90" i="42" s="1"/>
  <c r="D90" i="42"/>
  <c r="E89" i="42"/>
  <c r="I89" i="42" s="1"/>
  <c r="D89" i="42"/>
  <c r="E88" i="42"/>
  <c r="I88" i="42" s="1"/>
  <c r="D88" i="42"/>
  <c r="E87" i="42"/>
  <c r="I87" i="42" s="1"/>
  <c r="D87" i="42"/>
  <c r="E86" i="42"/>
  <c r="I86" i="42" s="1"/>
  <c r="D86" i="42"/>
  <c r="E85" i="42"/>
  <c r="I85" i="42" s="1"/>
  <c r="D85" i="42"/>
  <c r="E84" i="42"/>
  <c r="D84" i="42"/>
  <c r="E83" i="42"/>
  <c r="I83" i="42" s="1"/>
  <c r="D83" i="42"/>
  <c r="E82" i="42"/>
  <c r="I82" i="42" s="1"/>
  <c r="D82" i="42"/>
  <c r="E81" i="42"/>
  <c r="I81" i="42" s="1"/>
  <c r="D81" i="42"/>
  <c r="E80" i="42"/>
  <c r="I80" i="42" s="1"/>
  <c r="D80" i="42"/>
  <c r="E79" i="42"/>
  <c r="I79" i="42" s="1"/>
  <c r="D79" i="42"/>
  <c r="E78" i="42"/>
  <c r="I78" i="42" s="1"/>
  <c r="D78" i="42"/>
  <c r="E77" i="42"/>
  <c r="I77" i="42" s="1"/>
  <c r="D77" i="42"/>
  <c r="E76" i="42"/>
  <c r="I76" i="42" s="1"/>
  <c r="D76" i="42"/>
  <c r="E75" i="42"/>
  <c r="I75" i="42" s="1"/>
  <c r="D75" i="42"/>
  <c r="E74" i="42"/>
  <c r="I74" i="42" s="1"/>
  <c r="D74" i="42"/>
  <c r="E73" i="42"/>
  <c r="I73" i="42" s="1"/>
  <c r="D73" i="42"/>
  <c r="E72" i="42"/>
  <c r="I72" i="42" s="1"/>
  <c r="D72" i="42"/>
  <c r="E71" i="42"/>
  <c r="I71" i="42" s="1"/>
  <c r="D71" i="42"/>
  <c r="E70" i="42"/>
  <c r="I70" i="42" s="1"/>
  <c r="D70" i="42"/>
  <c r="E69" i="42"/>
  <c r="I69" i="42" s="1"/>
  <c r="D69" i="42"/>
  <c r="E68" i="42"/>
  <c r="I68" i="42" s="1"/>
  <c r="D68" i="42"/>
  <c r="E67" i="42"/>
  <c r="I67" i="42" s="1"/>
  <c r="D67" i="42"/>
  <c r="E66" i="42"/>
  <c r="I66" i="42" s="1"/>
  <c r="D66" i="42"/>
  <c r="E65" i="42"/>
  <c r="I65" i="42" s="1"/>
  <c r="D65" i="42"/>
  <c r="E64" i="42"/>
  <c r="I64" i="42" s="1"/>
  <c r="D64" i="42"/>
  <c r="E63" i="42"/>
  <c r="I63" i="42" s="1"/>
  <c r="D63" i="42"/>
  <c r="F63" i="42" s="1"/>
  <c r="E62" i="42"/>
  <c r="I62" i="42" s="1"/>
  <c r="D62" i="42"/>
  <c r="E61" i="42"/>
  <c r="I61" i="42" s="1"/>
  <c r="D61" i="42"/>
  <c r="E60" i="42"/>
  <c r="I60" i="42" s="1"/>
  <c r="D60" i="42"/>
  <c r="E59" i="42"/>
  <c r="I59" i="42" s="1"/>
  <c r="D59" i="42"/>
  <c r="E58" i="42"/>
  <c r="I58" i="42" s="1"/>
  <c r="D58" i="42"/>
  <c r="E57" i="42"/>
  <c r="I57" i="42" s="1"/>
  <c r="D57" i="42"/>
  <c r="E56" i="42"/>
  <c r="I56" i="42" s="1"/>
  <c r="D56" i="42"/>
  <c r="E55" i="42"/>
  <c r="I55" i="42" s="1"/>
  <c r="D55" i="42"/>
  <c r="E54" i="42"/>
  <c r="I54" i="42" s="1"/>
  <c r="D54" i="42"/>
  <c r="E53" i="42"/>
  <c r="I53" i="42" s="1"/>
  <c r="D53" i="42"/>
  <c r="E52" i="42"/>
  <c r="I52" i="42" s="1"/>
  <c r="D52" i="42"/>
  <c r="E51" i="42"/>
  <c r="I51" i="42" s="1"/>
  <c r="D51" i="42"/>
  <c r="E50" i="42"/>
  <c r="I50" i="42" s="1"/>
  <c r="D50" i="42"/>
  <c r="E49" i="42"/>
  <c r="I49" i="42" s="1"/>
  <c r="D49" i="42"/>
  <c r="E48" i="42"/>
  <c r="I48" i="42" s="1"/>
  <c r="D48" i="42"/>
  <c r="E47" i="42"/>
  <c r="I47" i="42" s="1"/>
  <c r="D47" i="42"/>
  <c r="E46" i="42"/>
  <c r="I46" i="42" s="1"/>
  <c r="D46" i="42"/>
  <c r="E45" i="42"/>
  <c r="I45" i="42" s="1"/>
  <c r="D45" i="42"/>
  <c r="E44" i="42"/>
  <c r="I44" i="42" s="1"/>
  <c r="D44" i="42"/>
  <c r="E43" i="42"/>
  <c r="I43" i="42" s="1"/>
  <c r="D43" i="42"/>
  <c r="E42" i="42"/>
  <c r="I42" i="42" s="1"/>
  <c r="D42" i="42"/>
  <c r="E41" i="42"/>
  <c r="I41" i="42" s="1"/>
  <c r="D41" i="42"/>
  <c r="E40" i="42"/>
  <c r="I40" i="42" s="1"/>
  <c r="D40" i="42"/>
  <c r="E39" i="42"/>
  <c r="I39" i="42" s="1"/>
  <c r="D39" i="42"/>
  <c r="E38" i="42"/>
  <c r="I38" i="42" s="1"/>
  <c r="D38" i="42"/>
  <c r="E37" i="42"/>
  <c r="I37" i="42" s="1"/>
  <c r="D37" i="42"/>
  <c r="E36" i="42"/>
  <c r="I36" i="42" s="1"/>
  <c r="D36" i="42"/>
  <c r="E35" i="42"/>
  <c r="I35" i="42" s="1"/>
  <c r="D35" i="42"/>
  <c r="E34" i="42"/>
  <c r="I34" i="42" s="1"/>
  <c r="D34" i="42"/>
  <c r="E33" i="42"/>
  <c r="I33" i="42" s="1"/>
  <c r="D33" i="42"/>
  <c r="E32" i="42"/>
  <c r="I32" i="42" s="1"/>
  <c r="D32" i="42"/>
  <c r="E31" i="42"/>
  <c r="I31" i="42" s="1"/>
  <c r="D31" i="42"/>
  <c r="E30" i="42"/>
  <c r="I30" i="42" s="1"/>
  <c r="D30" i="42"/>
  <c r="E29" i="42"/>
  <c r="I29" i="42" s="1"/>
  <c r="D29" i="42"/>
  <c r="E28" i="42"/>
  <c r="I28" i="42" s="1"/>
  <c r="D28" i="42"/>
  <c r="E27" i="42"/>
  <c r="I27" i="42" s="1"/>
  <c r="D27" i="42"/>
  <c r="E26" i="42"/>
  <c r="I26" i="42" s="1"/>
  <c r="D26" i="42"/>
  <c r="E25" i="42"/>
  <c r="I25" i="42" s="1"/>
  <c r="D25" i="42"/>
  <c r="E24" i="42"/>
  <c r="I24" i="42" s="1"/>
  <c r="D24" i="42"/>
  <c r="E23" i="42"/>
  <c r="I23" i="42" s="1"/>
  <c r="D23" i="42"/>
  <c r="E22" i="42"/>
  <c r="I22" i="42" s="1"/>
  <c r="D22" i="42"/>
  <c r="E21" i="42"/>
  <c r="I21" i="42" s="1"/>
  <c r="D21" i="42"/>
  <c r="E20" i="42"/>
  <c r="I20" i="42" s="1"/>
  <c r="D20" i="42"/>
  <c r="E19" i="42"/>
  <c r="I19" i="42" s="1"/>
  <c r="D19" i="42"/>
  <c r="E18" i="42"/>
  <c r="I18" i="42" s="1"/>
  <c r="D18" i="42"/>
  <c r="E17" i="42"/>
  <c r="I17" i="42" s="1"/>
  <c r="D17" i="42"/>
  <c r="E16" i="42"/>
  <c r="I16" i="42" s="1"/>
  <c r="D16" i="42"/>
  <c r="E15" i="42"/>
  <c r="I15" i="42" s="1"/>
  <c r="D15" i="42"/>
  <c r="E14" i="42"/>
  <c r="I14" i="42" s="1"/>
  <c r="D14" i="42"/>
  <c r="E13" i="42"/>
  <c r="I13" i="42" s="1"/>
  <c r="D13" i="42"/>
  <c r="E12" i="42"/>
  <c r="I12" i="42" s="1"/>
  <c r="D12" i="42"/>
  <c r="E11" i="42"/>
  <c r="I11" i="42" s="1"/>
  <c r="D11" i="42"/>
  <c r="E10" i="42"/>
  <c r="I10" i="42" s="1"/>
  <c r="D10" i="42"/>
  <c r="E9" i="42"/>
  <c r="I9" i="42" s="1"/>
  <c r="D9" i="42"/>
  <c r="E8" i="42"/>
  <c r="I8" i="42" s="1"/>
  <c r="D8" i="42"/>
  <c r="E7" i="42"/>
  <c r="I7" i="42" s="1"/>
  <c r="D7" i="42"/>
  <c r="E6" i="42"/>
  <c r="I6" i="42" s="1"/>
  <c r="D6" i="42"/>
  <c r="E5" i="42"/>
  <c r="I5" i="42" s="1"/>
  <c r="D5" i="42"/>
  <c r="E4" i="42"/>
  <c r="I4" i="42" s="1"/>
  <c r="D4" i="42"/>
  <c r="E3" i="42"/>
  <c r="I3" i="42" s="1"/>
  <c r="D3" i="42"/>
  <c r="E2" i="42"/>
  <c r="I2" i="42" s="1"/>
  <c r="D2" i="42"/>
  <c r="C18" i="50"/>
  <c r="X6" i="45"/>
  <c r="X5" i="45"/>
  <c r="C18" i="13"/>
  <c r="C13" i="48"/>
  <c r="X50" i="45"/>
  <c r="X51" i="45"/>
  <c r="Y52" i="45"/>
  <c r="Z52" i="45" s="1"/>
  <c r="A350" i="40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111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U30" i="47"/>
  <c r="V30" i="47" s="1"/>
  <c r="T29" i="47"/>
  <c r="T28" i="47"/>
  <c r="T6" i="47"/>
  <c r="T5" i="47"/>
  <c r="U40" i="46"/>
  <c r="V40" i="46" s="1"/>
  <c r="T39" i="46"/>
  <c r="T38" i="46"/>
  <c r="T6" i="46"/>
  <c r="T5" i="46"/>
  <c r="X41" i="44"/>
  <c r="X6" i="44"/>
  <c r="X5" i="44"/>
  <c r="X56" i="43"/>
  <c r="X55" i="43"/>
  <c r="X6" i="43"/>
  <c r="X5" i="43"/>
  <c r="Y6" i="40"/>
  <c r="Y5" i="40"/>
  <c r="C6" i="40"/>
  <c r="Y8" i="43" s="1"/>
  <c r="Z8" i="43" s="1"/>
  <c r="G6" i="43" s="1"/>
  <c r="C5" i="40"/>
  <c r="U7" i="47" s="1"/>
  <c r="A3" i="47" s="1"/>
  <c r="X43" i="17"/>
  <c r="X44" i="17"/>
  <c r="X5" i="17"/>
  <c r="X6" i="17"/>
  <c r="F86" i="42"/>
  <c r="F219" i="42" l="1"/>
  <c r="F187" i="42"/>
  <c r="F179" i="42"/>
  <c r="F175" i="42"/>
  <c r="F142" i="42"/>
  <c r="F134" i="42"/>
  <c r="F80" i="42"/>
  <c r="F156" i="42"/>
  <c r="F213" i="42"/>
  <c r="F88" i="42"/>
  <c r="F130" i="42"/>
  <c r="F122" i="42"/>
  <c r="F114" i="42"/>
  <c r="F153" i="42"/>
  <c r="F137" i="42"/>
  <c r="F135" i="42"/>
  <c r="F119" i="42"/>
  <c r="F111" i="42"/>
  <c r="F34" i="42"/>
  <c r="F90" i="42"/>
  <c r="F241" i="42"/>
  <c r="F229" i="42"/>
  <c r="F221" i="42"/>
  <c r="F146" i="42"/>
  <c r="F181" i="42"/>
  <c r="F161" i="42"/>
  <c r="F227" i="42"/>
  <c r="F223" i="42"/>
  <c r="F236" i="42"/>
  <c r="F228" i="42"/>
  <c r="F220" i="42"/>
  <c r="F209" i="42"/>
  <c r="F197" i="42"/>
  <c r="F189" i="42"/>
  <c r="F15" i="42"/>
  <c r="F204" i="42"/>
  <c r="F196" i="42"/>
  <c r="F188" i="42"/>
  <c r="F177" i="42"/>
  <c r="F165" i="42"/>
  <c r="F211" i="42"/>
  <c r="F195" i="42"/>
  <c r="F191" i="42"/>
  <c r="F172" i="42"/>
  <c r="F164" i="42"/>
  <c r="F237" i="42"/>
  <c r="F205" i="42"/>
  <c r="F173" i="42"/>
  <c r="F84" i="42"/>
  <c r="F212" i="42"/>
  <c r="F180" i="42"/>
  <c r="F20" i="42"/>
  <c r="F233" i="42"/>
  <c r="F222" i="42"/>
  <c r="F215" i="42"/>
  <c r="F201" i="42"/>
  <c r="F190" i="42"/>
  <c r="F183" i="42"/>
  <c r="F169" i="42"/>
  <c r="F131" i="42"/>
  <c r="F152" i="42"/>
  <c r="F239" i="42"/>
  <c r="F235" i="42"/>
  <c r="F225" i="42"/>
  <c r="F207" i="42"/>
  <c r="F203" i="42"/>
  <c r="F193" i="42"/>
  <c r="F171" i="42"/>
  <c r="F238" i="42"/>
  <c r="F231" i="42"/>
  <c r="F217" i="42"/>
  <c r="F206" i="42"/>
  <c r="F199" i="42"/>
  <c r="F185" i="42"/>
  <c r="F174" i="42"/>
  <c r="F167" i="42"/>
  <c r="F73" i="42"/>
  <c r="F35" i="42"/>
  <c r="F230" i="42"/>
  <c r="F214" i="42"/>
  <c r="F198" i="42"/>
  <c r="F182" i="42"/>
  <c r="F166" i="42"/>
  <c r="F103" i="42"/>
  <c r="F99" i="42"/>
  <c r="F24" i="42"/>
  <c r="F28" i="42"/>
  <c r="F242" i="42"/>
  <c r="F226" i="42"/>
  <c r="F210" i="42"/>
  <c r="F194" i="42"/>
  <c r="F178" i="42"/>
  <c r="F162" i="42"/>
  <c r="F87" i="42"/>
  <c r="F232" i="42"/>
  <c r="F216" i="42"/>
  <c r="F200" i="42"/>
  <c r="F184" i="42"/>
  <c r="F168" i="42"/>
  <c r="F154" i="42"/>
  <c r="F133" i="42"/>
  <c r="F125" i="42"/>
  <c r="F117" i="42"/>
  <c r="F110" i="42"/>
  <c r="F26" i="42"/>
  <c r="F140" i="42"/>
  <c r="F234" i="42"/>
  <c r="F218" i="42"/>
  <c r="F202" i="42"/>
  <c r="F186" i="42"/>
  <c r="F170" i="42"/>
  <c r="F43" i="42"/>
  <c r="F240" i="42"/>
  <c r="F224" i="42"/>
  <c r="F208" i="42"/>
  <c r="F192" i="42"/>
  <c r="F176" i="42"/>
  <c r="F160" i="42"/>
  <c r="F49" i="42"/>
  <c r="F45" i="42"/>
  <c r="F57" i="42"/>
  <c r="F64" i="42"/>
  <c r="F109" i="42"/>
  <c r="F139" i="42"/>
  <c r="F95" i="42"/>
  <c r="F42" i="42"/>
  <c r="F23" i="42"/>
  <c r="F101" i="42"/>
  <c r="F9" i="42"/>
  <c r="F115" i="42"/>
  <c r="F108" i="42"/>
  <c r="F138" i="42"/>
  <c r="F66" i="42"/>
  <c r="F104" i="42"/>
  <c r="F89" i="42"/>
  <c r="F155" i="42"/>
  <c r="F12" i="42"/>
  <c r="F29" i="42"/>
  <c r="F105" i="42"/>
  <c r="F13" i="42"/>
  <c r="F19" i="42"/>
  <c r="F32" i="42"/>
  <c r="F61" i="42"/>
  <c r="F16" i="42"/>
  <c r="F75" i="42"/>
  <c r="F17" i="42"/>
  <c r="F44" i="42"/>
  <c r="F93" i="42"/>
  <c r="F71" i="42"/>
  <c r="F7" i="42"/>
  <c r="F25" i="42"/>
  <c r="F30" i="42"/>
  <c r="F50" i="42"/>
  <c r="F54" i="42"/>
  <c r="I84" i="42"/>
  <c r="I93" i="42"/>
  <c r="F3" i="42"/>
  <c r="F41" i="42"/>
  <c r="F72" i="42"/>
  <c r="F123" i="42"/>
  <c r="F10" i="42"/>
  <c r="F67" i="42"/>
  <c r="F81" i="42"/>
  <c r="F157" i="42"/>
  <c r="F128" i="42"/>
  <c r="F116" i="42"/>
  <c r="F79" i="42"/>
  <c r="F92" i="42"/>
  <c r="F6" i="42"/>
  <c r="F37" i="42"/>
  <c r="F47" i="42"/>
  <c r="F78" i="42"/>
  <c r="F102" i="42"/>
  <c r="I105" i="42"/>
  <c r="F151" i="42"/>
  <c r="F143" i="42"/>
  <c r="F126" i="42"/>
  <c r="F55" i="42"/>
  <c r="F70" i="42"/>
  <c r="F2" i="42"/>
  <c r="F98" i="42"/>
  <c r="F120" i="42"/>
  <c r="F38" i="42"/>
  <c r="F96" i="42"/>
  <c r="F33" i="42"/>
  <c r="F51" i="42"/>
  <c r="F59" i="42"/>
  <c r="F129" i="42"/>
  <c r="F158" i="42"/>
  <c r="F36" i="42"/>
  <c r="F56" i="42"/>
  <c r="F62" i="42"/>
  <c r="F145" i="42"/>
  <c r="F124" i="42"/>
  <c r="F85" i="42"/>
  <c r="F76" i="42"/>
  <c r="F144" i="42"/>
  <c r="F22" i="42"/>
  <c r="F31" i="42"/>
  <c r="F91" i="42"/>
  <c r="F118" i="42"/>
  <c r="F132" i="42"/>
  <c r="F149" i="42"/>
  <c r="F121" i="42"/>
  <c r="F8" i="42"/>
  <c r="F40" i="42"/>
  <c r="F60" i="42"/>
  <c r="F53" i="42"/>
  <c r="F18" i="42"/>
  <c r="F69" i="42"/>
  <c r="F148" i="42"/>
  <c r="F141" i="42"/>
  <c r="F136" i="42"/>
  <c r="F48" i="42"/>
  <c r="F68" i="42"/>
  <c r="F74" i="42"/>
  <c r="F147" i="42"/>
  <c r="I124" i="42"/>
  <c r="F39" i="42"/>
  <c r="F4" i="42"/>
  <c r="F58" i="42"/>
  <c r="F11" i="42"/>
  <c r="F100" i="42"/>
  <c r="F65" i="42"/>
  <c r="F97" i="42"/>
  <c r="F159" i="42"/>
  <c r="F5" i="42"/>
  <c r="F150" i="42"/>
  <c r="F106" i="42"/>
  <c r="F83" i="42"/>
  <c r="F27" i="42"/>
  <c r="F21" i="42"/>
  <c r="F94" i="42"/>
  <c r="F14" i="42"/>
  <c r="F82" i="42"/>
  <c r="F52" i="42"/>
  <c r="F46" i="42"/>
  <c r="F77" i="42"/>
  <c r="F127" i="42"/>
  <c r="X27" i="45"/>
  <c r="V1" i="43"/>
  <c r="V1" i="44"/>
  <c r="Y8" i="45"/>
  <c r="Z8" i="45" s="1"/>
  <c r="V1" i="17"/>
  <c r="Y29" i="45"/>
  <c r="Z29" i="45" s="1"/>
  <c r="C1" i="13"/>
  <c r="V22" i="17"/>
  <c r="V23" i="45"/>
  <c r="U8" i="47"/>
  <c r="V8" i="47" s="1"/>
  <c r="R1" i="47"/>
  <c r="Y30" i="45"/>
  <c r="Z30" i="45" s="1"/>
  <c r="L5" i="46"/>
  <c r="L5" i="47" s="1"/>
  <c r="M17" i="47" s="1"/>
  <c r="T5" i="45"/>
  <c r="T9" i="45" s="1"/>
  <c r="G17" i="44"/>
  <c r="G7" i="54"/>
  <c r="P5" i="46"/>
  <c r="P5" i="47" s="1"/>
  <c r="P16" i="47" s="1"/>
  <c r="R1" i="46"/>
  <c r="Z22" i="54"/>
  <c r="U7" i="46"/>
  <c r="V7" i="46" s="1"/>
  <c r="AC28" i="54"/>
  <c r="AD28" i="54" s="1"/>
  <c r="D27" i="54" s="1"/>
  <c r="C1" i="50"/>
  <c r="Z1" i="54"/>
  <c r="Y7" i="45"/>
  <c r="B3" i="45" s="1"/>
  <c r="AC7" i="54"/>
  <c r="B3" i="54" s="1"/>
  <c r="Y7" i="44"/>
  <c r="Z7" i="44" s="1"/>
  <c r="D6" i="44" s="1"/>
  <c r="Y7" i="43"/>
  <c r="Z7" i="43" s="1"/>
  <c r="D6" i="43" s="1"/>
  <c r="C1" i="48"/>
  <c r="Y28" i="17"/>
  <c r="Y7" i="17"/>
  <c r="B3" i="17" s="1"/>
  <c r="Y8" i="17"/>
  <c r="Z8" i="17" s="1"/>
  <c r="G6" i="17" s="1"/>
  <c r="Y8" i="44"/>
  <c r="Z8" i="44" s="1"/>
  <c r="G6" i="44" s="1"/>
  <c r="AC29" i="54"/>
  <c r="AD29" i="54" s="1"/>
  <c r="G27" i="54" s="1"/>
  <c r="AC8" i="54"/>
  <c r="AD8" i="54" s="1"/>
  <c r="G6" i="54" s="1"/>
  <c r="X7" i="54"/>
  <c r="F17" i="43"/>
  <c r="E36" i="44"/>
  <c r="F12" i="46"/>
  <c r="D49" i="43"/>
  <c r="Y7" i="54"/>
  <c r="E19" i="43"/>
  <c r="V28" i="17"/>
  <c r="D14" i="46"/>
  <c r="F31" i="45"/>
  <c r="F38" i="44"/>
  <c r="F37" i="45"/>
  <c r="F16" i="44"/>
  <c r="D34" i="54"/>
  <c r="D19" i="46"/>
  <c r="D29" i="46"/>
  <c r="F34" i="43"/>
  <c r="F33" i="44"/>
  <c r="E35" i="45"/>
  <c r="E39" i="43"/>
  <c r="F24" i="44"/>
  <c r="F14" i="17"/>
  <c r="E45" i="43"/>
  <c r="D13" i="46"/>
  <c r="U7" i="17"/>
  <c r="E19" i="44"/>
  <c r="E21" i="44"/>
  <c r="D17" i="46"/>
  <c r="F23" i="43"/>
  <c r="D8" i="43"/>
  <c r="F10" i="46"/>
  <c r="E14" i="46"/>
  <c r="E46" i="43"/>
  <c r="F14" i="43"/>
  <c r="Q10" i="17"/>
  <c r="G8" i="54"/>
  <c r="G15" i="17"/>
  <c r="G30" i="17"/>
  <c r="G54" i="43"/>
  <c r="G12" i="43"/>
  <c r="G39" i="43"/>
  <c r="G7" i="17"/>
  <c r="G24" i="43"/>
  <c r="G8" i="44"/>
  <c r="G28" i="17"/>
  <c r="G32" i="54"/>
  <c r="G9" i="17"/>
  <c r="G40" i="43"/>
  <c r="G28" i="54"/>
  <c r="G29" i="44"/>
  <c r="G35" i="17"/>
  <c r="G9" i="54"/>
  <c r="G13" i="17"/>
  <c r="G39" i="44"/>
  <c r="G30" i="54"/>
  <c r="G32" i="43"/>
  <c r="Y29" i="17"/>
  <c r="Z29" i="17" s="1"/>
  <c r="G27" i="17" s="1"/>
  <c r="U8" i="46"/>
  <c r="V8" i="46" s="1"/>
  <c r="T5" i="44"/>
  <c r="T19" i="44" s="1"/>
  <c r="U17" i="43"/>
  <c r="T21" i="43"/>
  <c r="T42" i="43"/>
  <c r="U25" i="43"/>
  <c r="V53" i="43"/>
  <c r="U11" i="43"/>
  <c r="T32" i="43"/>
  <c r="V34" i="43"/>
  <c r="U48" i="43"/>
  <c r="V7" i="43"/>
  <c r="V43" i="43"/>
  <c r="T33" i="43"/>
  <c r="V24" i="43"/>
  <c r="U52" i="43"/>
  <c r="V21" i="43"/>
  <c r="T23" i="43"/>
  <c r="V41" i="43"/>
  <c r="T15" i="43"/>
  <c r="B59" i="43"/>
  <c r="P40" i="43"/>
  <c r="P12" i="43"/>
  <c r="R12" i="43"/>
  <c r="R25" i="43"/>
  <c r="Q20" i="43"/>
  <c r="N28" i="17"/>
  <c r="L5" i="45"/>
  <c r="M8" i="45" s="1"/>
  <c r="H5" i="46"/>
  <c r="J23" i="46" s="1"/>
  <c r="V47" i="43"/>
  <c r="V31" i="43"/>
  <c r="U53" i="43"/>
  <c r="T45" i="43"/>
  <c r="T28" i="43"/>
  <c r="T14" i="43"/>
  <c r="T11" i="43"/>
  <c r="U39" i="43"/>
  <c r="T10" i="43"/>
  <c r="T29" i="43"/>
  <c r="U30" i="43"/>
  <c r="V54" i="43"/>
  <c r="U43" i="43"/>
  <c r="U22" i="43"/>
  <c r="T52" i="43"/>
  <c r="V11" i="43"/>
  <c r="V26" i="43"/>
  <c r="U41" i="43"/>
  <c r="V50" i="43"/>
  <c r="U40" i="43"/>
  <c r="D39" i="45"/>
  <c r="D21" i="47"/>
  <c r="E38" i="45"/>
  <c r="E24" i="46"/>
  <c r="F25" i="46"/>
  <c r="D24" i="46"/>
  <c r="D37" i="45"/>
  <c r="E25" i="46"/>
  <c r="F39" i="45"/>
  <c r="F21" i="47"/>
  <c r="R40" i="43"/>
  <c r="D24" i="43"/>
  <c r="F36" i="43"/>
  <c r="M39" i="43"/>
  <c r="D19" i="43"/>
  <c r="D30" i="43"/>
  <c r="F10" i="43"/>
  <c r="M22" i="43"/>
  <c r="R15" i="43"/>
  <c r="D37" i="44"/>
  <c r="D26" i="43"/>
  <c r="Q17" i="43"/>
  <c r="E53" i="43"/>
  <c r="P22" i="43"/>
  <c r="E32" i="43"/>
  <c r="R52" i="43"/>
  <c r="D21" i="43"/>
  <c r="R20" i="43"/>
  <c r="F43" i="43"/>
  <c r="R39" i="43"/>
  <c r="F12" i="47"/>
  <c r="E35" i="44"/>
  <c r="R38" i="43"/>
  <c r="F23" i="46"/>
  <c r="M14" i="17"/>
  <c r="L8" i="17"/>
  <c r="F54" i="43"/>
  <c r="R29" i="54"/>
  <c r="E34" i="43"/>
  <c r="E15" i="43"/>
  <c r="U34" i="43"/>
  <c r="V44" i="43"/>
  <c r="V18" i="43"/>
  <c r="T41" i="43"/>
  <c r="V17" i="43"/>
  <c r="T49" i="43"/>
  <c r="T36" i="43"/>
  <c r="V15" i="43"/>
  <c r="U37" i="43"/>
  <c r="T12" i="43"/>
  <c r="U44" i="43"/>
  <c r="V36" i="43"/>
  <c r="U28" i="43"/>
  <c r="V55" i="43"/>
  <c r="T50" i="43"/>
  <c r="U33" i="43"/>
  <c r="U14" i="43"/>
  <c r="V51" i="43"/>
  <c r="D38" i="45"/>
  <c r="F31" i="46"/>
  <c r="F29" i="45"/>
  <c r="E27" i="46"/>
  <c r="F33" i="45"/>
  <c r="F28" i="46"/>
  <c r="F19" i="46"/>
  <c r="E23" i="46"/>
  <c r="F29" i="46"/>
  <c r="E8" i="46"/>
  <c r="Q11" i="43"/>
  <c r="E10" i="43"/>
  <c r="D38" i="44"/>
  <c r="E22" i="43"/>
  <c r="D9" i="43"/>
  <c r="D13" i="43"/>
  <c r="R51" i="43"/>
  <c r="R50" i="43"/>
  <c r="R55" i="43"/>
  <c r="D31" i="44"/>
  <c r="E36" i="43"/>
  <c r="P43" i="43"/>
  <c r="F15" i="44"/>
  <c r="E41" i="43"/>
  <c r="E15" i="17"/>
  <c r="P28" i="43"/>
  <c r="R53" i="43"/>
  <c r="E47" i="43"/>
  <c r="F53" i="43"/>
  <c r="R45" i="43"/>
  <c r="E15" i="47"/>
  <c r="E12" i="44"/>
  <c r="T13" i="17"/>
  <c r="D10" i="44"/>
  <c r="U9" i="17"/>
  <c r="F10" i="47"/>
  <c r="E30" i="44"/>
  <c r="M10" i="17"/>
  <c r="P42" i="43"/>
  <c r="T34" i="17"/>
  <c r="T27" i="43"/>
  <c r="T34" i="43"/>
  <c r="U46" i="43"/>
  <c r="U55" i="43"/>
  <c r="U10" i="43"/>
  <c r="T39" i="43"/>
  <c r="V8" i="43"/>
  <c r="U8" i="43"/>
  <c r="T30" i="43"/>
  <c r="V48" i="43"/>
  <c r="V22" i="43"/>
  <c r="U29" i="43"/>
  <c r="V16" i="43"/>
  <c r="V10" i="43"/>
  <c r="V33" i="43"/>
  <c r="U35" i="43"/>
  <c r="T7" i="43"/>
  <c r="T55" i="43"/>
  <c r="E32" i="45"/>
  <c r="D17" i="47"/>
  <c r="D15" i="46"/>
  <c r="F35" i="45"/>
  <c r="D8" i="46"/>
  <c r="D31" i="45"/>
  <c r="D28" i="46"/>
  <c r="D19" i="47"/>
  <c r="F14" i="46"/>
  <c r="F8" i="43"/>
  <c r="F29" i="44"/>
  <c r="D22" i="43"/>
  <c r="P38" i="43"/>
  <c r="E12" i="43"/>
  <c r="D43" i="43"/>
  <c r="F40" i="43"/>
  <c r="Q26" i="43"/>
  <c r="Q37" i="43"/>
  <c r="R13" i="43"/>
  <c r="F18" i="43"/>
  <c r="P33" i="43"/>
  <c r="F21" i="43"/>
  <c r="D15" i="47"/>
  <c r="R18" i="43"/>
  <c r="E22" i="44"/>
  <c r="F27" i="43"/>
  <c r="P48" i="43"/>
  <c r="D47" i="43"/>
  <c r="P55" i="43"/>
  <c r="D27" i="44"/>
  <c r="F15" i="17"/>
  <c r="U12" i="17"/>
  <c r="E28" i="46"/>
  <c r="D26" i="44"/>
  <c r="E25" i="44"/>
  <c r="D9" i="44"/>
  <c r="P10" i="17"/>
  <c r="D11" i="43"/>
  <c r="V13" i="43"/>
  <c r="U47" i="43"/>
  <c r="T43" i="43"/>
  <c r="U20" i="43"/>
  <c r="U15" i="43"/>
  <c r="T22" i="43"/>
  <c r="V40" i="43"/>
  <c r="T47" i="43"/>
  <c r="U26" i="43"/>
  <c r="T13" i="43"/>
  <c r="V28" i="43"/>
  <c r="V27" i="43"/>
  <c r="D23" i="46"/>
  <c r="D27" i="46"/>
  <c r="F32" i="45"/>
  <c r="E9" i="46"/>
  <c r="D33" i="45"/>
  <c r="E39" i="45"/>
  <c r="E29" i="46"/>
  <c r="E19" i="46"/>
  <c r="D17" i="43"/>
  <c r="R36" i="43"/>
  <c r="E11" i="43"/>
  <c r="P10" i="43"/>
  <c r="F24" i="43"/>
  <c r="D15" i="43"/>
  <c r="E42" i="43"/>
  <c r="E8" i="44"/>
  <c r="R42" i="43"/>
  <c r="R23" i="43"/>
  <c r="P15" i="43"/>
  <c r="F16" i="43"/>
  <c r="R47" i="43"/>
  <c r="F28" i="43"/>
  <c r="Q25" i="43"/>
  <c r="R41" i="43"/>
  <c r="P49" i="43"/>
  <c r="E27" i="43"/>
  <c r="U10" i="17"/>
  <c r="F32" i="44"/>
  <c r="P23" i="43"/>
  <c r="P31" i="43"/>
  <c r="E13" i="47"/>
  <c r="E12" i="17"/>
  <c r="F16" i="54"/>
  <c r="U37" i="54"/>
  <c r="U12" i="43"/>
  <c r="V30" i="43"/>
  <c r="U38" i="43"/>
  <c r="U32" i="43"/>
  <c r="U19" i="43"/>
  <c r="T9" i="43"/>
  <c r="V12" i="43"/>
  <c r="U24" i="43"/>
  <c r="T53" i="43"/>
  <c r="T38" i="43"/>
  <c r="U23" i="43"/>
  <c r="U50" i="43"/>
  <c r="V38" i="43"/>
  <c r="T8" i="43"/>
  <c r="V42" i="43"/>
  <c r="T18" i="43"/>
  <c r="T37" i="43"/>
  <c r="T19" i="43"/>
  <c r="U16" i="43"/>
  <c r="U21" i="43"/>
  <c r="V35" i="43"/>
  <c r="F11" i="46"/>
  <c r="E20" i="46"/>
  <c r="E37" i="45"/>
  <c r="F22" i="46"/>
  <c r="D30" i="45"/>
  <c r="E17" i="46"/>
  <c r="F38" i="45"/>
  <c r="F18" i="46"/>
  <c r="F24" i="46"/>
  <c r="E22" i="46"/>
  <c r="D9" i="46"/>
  <c r="F41" i="43"/>
  <c r="Q24" i="43"/>
  <c r="E49" i="43"/>
  <c r="F7" i="43"/>
  <c r="F39" i="43"/>
  <c r="F37" i="43"/>
  <c r="F22" i="43"/>
  <c r="Q41" i="43"/>
  <c r="P46" i="43"/>
  <c r="F14" i="44"/>
  <c r="D21" i="44"/>
  <c r="P20" i="43"/>
  <c r="Q13" i="43"/>
  <c r="D18" i="47"/>
  <c r="Q19" i="43"/>
  <c r="D37" i="43"/>
  <c r="D24" i="44"/>
  <c r="P19" i="43"/>
  <c r="D8" i="44"/>
  <c r="I8" i="44" s="1"/>
  <c r="F9" i="43"/>
  <c r="E18" i="44"/>
  <c r="V9" i="17"/>
  <c r="Q28" i="43"/>
  <c r="D14" i="44"/>
  <c r="Q50" i="43"/>
  <c r="D35" i="44"/>
  <c r="F20" i="44"/>
  <c r="F32" i="17"/>
  <c r="E17" i="45"/>
  <c r="Y11" i="54"/>
  <c r="R29" i="17"/>
  <c r="V39" i="43"/>
  <c r="V9" i="43"/>
  <c r="T31" i="43"/>
  <c r="U9" i="43"/>
  <c r="V25" i="43"/>
  <c r="U45" i="43"/>
  <c r="U36" i="43"/>
  <c r="T16" i="43"/>
  <c r="U51" i="43"/>
  <c r="U31" i="43"/>
  <c r="T44" i="43"/>
  <c r="T35" i="43"/>
  <c r="T48" i="43"/>
  <c r="V46" i="43"/>
  <c r="U54" i="43"/>
  <c r="U42" i="43"/>
  <c r="V20" i="43"/>
  <c r="V32" i="43"/>
  <c r="D25" i="46"/>
  <c r="E21" i="47"/>
  <c r="D10" i="46"/>
  <c r="E11" i="46"/>
  <c r="E29" i="45"/>
  <c r="D30" i="46"/>
  <c r="E30" i="45"/>
  <c r="E31" i="46"/>
  <c r="D34" i="45"/>
  <c r="D11" i="46"/>
  <c r="F18" i="47"/>
  <c r="D7" i="43"/>
  <c r="R8" i="43"/>
  <c r="D54" i="43"/>
  <c r="F42" i="43"/>
  <c r="D27" i="43"/>
  <c r="E48" i="43"/>
  <c r="R48" i="43"/>
  <c r="Q9" i="43"/>
  <c r="F40" i="44"/>
  <c r="R10" i="43"/>
  <c r="E20" i="43"/>
  <c r="R43" i="43"/>
  <c r="E37" i="43"/>
  <c r="P41" i="43"/>
  <c r="D34" i="43"/>
  <c r="R9" i="43"/>
  <c r="D18" i="44"/>
  <c r="Q33" i="43"/>
  <c r="F12" i="44"/>
  <c r="Q15" i="43"/>
  <c r="F7" i="44"/>
  <c r="E13" i="46"/>
  <c r="R21" i="43"/>
  <c r="E23" i="44"/>
  <c r="D32" i="17"/>
  <c r="E18" i="46"/>
  <c r="E13" i="45"/>
  <c r="R8" i="54"/>
  <c r="V23" i="43"/>
  <c r="T25" i="43"/>
  <c r="V14" i="43"/>
  <c r="T17" i="43"/>
  <c r="V7" i="47"/>
  <c r="T46" i="43"/>
  <c r="T40" i="43"/>
  <c r="T26" i="43"/>
  <c r="U7" i="43"/>
  <c r="U18" i="43"/>
  <c r="U49" i="43"/>
  <c r="V52" i="43"/>
  <c r="V45" i="43"/>
  <c r="V37" i="43"/>
  <c r="T54" i="43"/>
  <c r="T24" i="43"/>
  <c r="V29" i="43"/>
  <c r="T51" i="43"/>
  <c r="T20" i="43"/>
  <c r="V19" i="43"/>
  <c r="U27" i="43"/>
  <c r="V49" i="43"/>
  <c r="U13" i="43"/>
  <c r="F13" i="46"/>
  <c r="E36" i="45"/>
  <c r="E18" i="47"/>
  <c r="F19" i="47"/>
  <c r="D12" i="46"/>
  <c r="D32" i="45"/>
  <c r="F8" i="46"/>
  <c r="E33" i="45"/>
  <c r="E19" i="47"/>
  <c r="D31" i="46"/>
  <c r="D44" i="43"/>
  <c r="P35" i="43"/>
  <c r="F12" i="43"/>
  <c r="E26" i="43"/>
  <c r="E9" i="43"/>
  <c r="E28" i="43"/>
  <c r="R34" i="43"/>
  <c r="P25" i="43"/>
  <c r="P47" i="43"/>
  <c r="E24" i="44"/>
  <c r="R54" i="43"/>
  <c r="D15" i="44"/>
  <c r="Q34" i="43"/>
  <c r="F30" i="43"/>
  <c r="R33" i="43"/>
  <c r="F27" i="44"/>
  <c r="F19" i="43"/>
  <c r="R31" i="43"/>
  <c r="E16" i="43"/>
  <c r="P30" i="43"/>
  <c r="R14" i="17"/>
  <c r="P51" i="43"/>
  <c r="R30" i="43"/>
  <c r="F19" i="44"/>
  <c r="F20" i="46"/>
  <c r="D14" i="47"/>
  <c r="F35" i="44"/>
  <c r="D11" i="17"/>
  <c r="P15" i="17"/>
  <c r="E10" i="17"/>
  <c r="M34" i="17"/>
  <c r="Z36" i="54"/>
  <c r="Q30" i="54"/>
  <c r="U35" i="17"/>
  <c r="T28" i="17"/>
  <c r="T35" i="54"/>
  <c r="N34" i="17"/>
  <c r="V33" i="17"/>
  <c r="Y28" i="54"/>
  <c r="Q32" i="54"/>
  <c r="V31" i="17"/>
  <c r="P32" i="54"/>
  <c r="Y33" i="54"/>
  <c r="U33" i="17"/>
  <c r="Y29" i="54"/>
  <c r="Q33" i="54"/>
  <c r="U32" i="17"/>
  <c r="N30" i="54"/>
  <c r="V29" i="54"/>
  <c r="Q34" i="17"/>
  <c r="Z33" i="54"/>
  <c r="R37" i="54"/>
  <c r="M36" i="17"/>
  <c r="L29" i="17"/>
  <c r="R30" i="54"/>
  <c r="Z35" i="54"/>
  <c r="R9" i="54"/>
  <c r="X13" i="54"/>
  <c r="E35" i="54"/>
  <c r="E9" i="54"/>
  <c r="N13" i="54"/>
  <c r="F30" i="54"/>
  <c r="F9" i="54"/>
  <c r="P13" i="54"/>
  <c r="D32" i="54"/>
  <c r="F8" i="54"/>
  <c r="P12" i="54"/>
  <c r="U16" i="54"/>
  <c r="U7" i="54"/>
  <c r="Z11" i="54"/>
  <c r="L16" i="54"/>
  <c r="L7" i="54"/>
  <c r="Q11" i="54"/>
  <c r="V15" i="54"/>
  <c r="N8" i="54"/>
  <c r="P8" i="54"/>
  <c r="U12" i="54"/>
  <c r="Z16" i="54"/>
  <c r="D14" i="45"/>
  <c r="F17" i="45"/>
  <c r="E15" i="45"/>
  <c r="D13" i="45"/>
  <c r="N33" i="17"/>
  <c r="Y34" i="54"/>
  <c r="P28" i="54"/>
  <c r="V34" i="17"/>
  <c r="Z29" i="54"/>
  <c r="R33" i="54"/>
  <c r="X31" i="54"/>
  <c r="L33" i="17"/>
  <c r="Y36" i="54"/>
  <c r="P30" i="54"/>
  <c r="L31" i="17"/>
  <c r="M28" i="54"/>
  <c r="U35" i="54"/>
  <c r="V32" i="17"/>
  <c r="Y37" i="54"/>
  <c r="P31" i="54"/>
  <c r="M30" i="17"/>
  <c r="M36" i="54"/>
  <c r="T33" i="54"/>
  <c r="R33" i="17"/>
  <c r="Y31" i="54"/>
  <c r="Q35" i="54"/>
  <c r="N35" i="17"/>
  <c r="M28" i="17"/>
  <c r="Q36" i="54"/>
  <c r="V37" i="54"/>
  <c r="E10" i="54"/>
  <c r="N14" i="54"/>
  <c r="F36" i="54"/>
  <c r="T9" i="54"/>
  <c r="Y13" i="54"/>
  <c r="D33" i="54"/>
  <c r="U9" i="54"/>
  <c r="Z13" i="54"/>
  <c r="E33" i="54"/>
  <c r="U8" i="54"/>
  <c r="Z12" i="54"/>
  <c r="F29" i="54"/>
  <c r="L8" i="54"/>
  <c r="Q12" i="54"/>
  <c r="V16" i="54"/>
  <c r="V7" i="54"/>
  <c r="D12" i="54"/>
  <c r="M16" i="54"/>
  <c r="Y8" i="54"/>
  <c r="Z8" i="54"/>
  <c r="L13" i="54"/>
  <c r="D30" i="54"/>
  <c r="E10" i="45"/>
  <c r="D7" i="45"/>
  <c r="D8" i="45"/>
  <c r="D17" i="45"/>
  <c r="D9" i="47"/>
  <c r="D40" i="43"/>
  <c r="P14" i="43"/>
  <c r="D23" i="43"/>
  <c r="F55" i="43"/>
  <c r="E23" i="43"/>
  <c r="U8" i="17"/>
  <c r="F13" i="17"/>
  <c r="V12" i="17"/>
  <c r="V7" i="17"/>
  <c r="D35" i="17"/>
  <c r="J35" i="17" s="1"/>
  <c r="Q12" i="17"/>
  <c r="E9" i="17"/>
  <c r="T10" i="17"/>
  <c r="R10" i="17"/>
  <c r="E20" i="47"/>
  <c r="U14" i="17"/>
  <c r="F35" i="17"/>
  <c r="T11" i="17"/>
  <c r="F11" i="17"/>
  <c r="E31" i="45"/>
  <c r="V37" i="17"/>
  <c r="P32" i="17"/>
  <c r="X32" i="54"/>
  <c r="P36" i="54"/>
  <c r="L34" i="17"/>
  <c r="Z37" i="54"/>
  <c r="Q31" i="54"/>
  <c r="R31" i="54"/>
  <c r="M32" i="17"/>
  <c r="X34" i="54"/>
  <c r="N28" i="54"/>
  <c r="N29" i="17"/>
  <c r="L36" i="54"/>
  <c r="Q37" i="54"/>
  <c r="L32" i="17"/>
  <c r="X35" i="54"/>
  <c r="N29" i="54"/>
  <c r="P28" i="17"/>
  <c r="T32" i="54"/>
  <c r="P35" i="54"/>
  <c r="T32" i="17"/>
  <c r="X29" i="54"/>
  <c r="P33" i="54"/>
  <c r="P34" i="17"/>
  <c r="Z34" i="54"/>
  <c r="P34" i="54"/>
  <c r="Q29" i="54"/>
  <c r="T10" i="54"/>
  <c r="Y14" i="54"/>
  <c r="E34" i="54"/>
  <c r="F10" i="54"/>
  <c r="P14" i="54"/>
  <c r="F35" i="54"/>
  <c r="L10" i="54"/>
  <c r="Q14" i="54"/>
  <c r="F34" i="54"/>
  <c r="L9" i="54"/>
  <c r="Q13" i="54"/>
  <c r="E32" i="54"/>
  <c r="V8" i="54"/>
  <c r="D13" i="54"/>
  <c r="D28" i="54"/>
  <c r="M8" i="54"/>
  <c r="R12" i="54"/>
  <c r="X16" i="54"/>
  <c r="T12" i="54"/>
  <c r="Q9" i="54"/>
  <c r="V13" i="54"/>
  <c r="D35" i="54"/>
  <c r="D11" i="45"/>
  <c r="F9" i="45"/>
  <c r="D12" i="45"/>
  <c r="D10" i="45"/>
  <c r="E44" i="43"/>
  <c r="E21" i="43"/>
  <c r="Q46" i="43"/>
  <c r="E25" i="43"/>
  <c r="E13" i="43"/>
  <c r="E30" i="43"/>
  <c r="P9" i="17"/>
  <c r="D36" i="17"/>
  <c r="Q15" i="17"/>
  <c r="P7" i="17"/>
  <c r="D37" i="17"/>
  <c r="L13" i="17"/>
  <c r="D12" i="17"/>
  <c r="P14" i="17"/>
  <c r="N14" i="17"/>
  <c r="V8" i="17"/>
  <c r="R12" i="17"/>
  <c r="D9" i="17"/>
  <c r="Q7" i="17"/>
  <c r="D28" i="17"/>
  <c r="R37" i="43"/>
  <c r="D16" i="47"/>
  <c r="D20" i="46"/>
  <c r="D10" i="47"/>
  <c r="U37" i="17"/>
  <c r="Q31" i="17"/>
  <c r="V30" i="54"/>
  <c r="N34" i="54"/>
  <c r="M33" i="17"/>
  <c r="Y35" i="54"/>
  <c r="P29" i="54"/>
  <c r="N33" i="54"/>
  <c r="N31" i="17"/>
  <c r="V32" i="54"/>
  <c r="N36" i="54"/>
  <c r="Z32" i="54"/>
  <c r="Q28" i="54"/>
  <c r="L29" i="54"/>
  <c r="M31" i="17"/>
  <c r="V33" i="54"/>
  <c r="N37" i="54"/>
  <c r="Y30" i="54"/>
  <c r="M30" i="54"/>
  <c r="L32" i="54"/>
  <c r="U31" i="17"/>
  <c r="X37" i="54"/>
  <c r="N31" i="54"/>
  <c r="Q33" i="17"/>
  <c r="Y32" i="54"/>
  <c r="N32" i="54"/>
  <c r="M31" i="54"/>
  <c r="F11" i="54"/>
  <c r="P15" i="54"/>
  <c r="E12" i="54"/>
  <c r="U10" i="54"/>
  <c r="Z14" i="54"/>
  <c r="Z9" i="54"/>
  <c r="V10" i="54"/>
  <c r="D15" i="54"/>
  <c r="Q10" i="54"/>
  <c r="V9" i="54"/>
  <c r="D14" i="54"/>
  <c r="F33" i="54"/>
  <c r="M9" i="54"/>
  <c r="R13" i="54"/>
  <c r="D31" i="54"/>
  <c r="X8" i="54"/>
  <c r="E13" i="54"/>
  <c r="E28" i="54"/>
  <c r="U13" i="54"/>
  <c r="D10" i="54"/>
  <c r="M14" i="54"/>
  <c r="E36" i="54"/>
  <c r="F8" i="45"/>
  <c r="D15" i="45"/>
  <c r="D16" i="45"/>
  <c r="F13" i="45"/>
  <c r="Q16" i="43"/>
  <c r="E7" i="43"/>
  <c r="F50" i="43"/>
  <c r="P53" i="43"/>
  <c r="F31" i="43"/>
  <c r="F20" i="43"/>
  <c r="U13" i="17"/>
  <c r="E35" i="17"/>
  <c r="M13" i="17"/>
  <c r="L11" i="17"/>
  <c r="U11" i="17"/>
  <c r="R8" i="17"/>
  <c r="E11" i="17"/>
  <c r="L15" i="17"/>
  <c r="T12" i="17"/>
  <c r="T37" i="17"/>
  <c r="R30" i="17"/>
  <c r="U28" i="54"/>
  <c r="M32" i="54"/>
  <c r="N32" i="17"/>
  <c r="X33" i="54"/>
  <c r="P37" i="54"/>
  <c r="Q37" i="17"/>
  <c r="P30" i="17"/>
  <c r="U30" i="54"/>
  <c r="M34" i="54"/>
  <c r="X28" i="54"/>
  <c r="L33" i="54"/>
  <c r="P37" i="17"/>
  <c r="N30" i="17"/>
  <c r="U31" i="54"/>
  <c r="M35" i="54"/>
  <c r="X36" i="54"/>
  <c r="V36" i="17"/>
  <c r="N37" i="17"/>
  <c r="V30" i="17"/>
  <c r="V35" i="54"/>
  <c r="M29" i="54"/>
  <c r="R32" i="17"/>
  <c r="X30" i="54"/>
  <c r="L28" i="54"/>
  <c r="P7" i="54"/>
  <c r="U11" i="54"/>
  <c r="Z15" i="54"/>
  <c r="M15" i="54"/>
  <c r="L11" i="54"/>
  <c r="Q15" i="54"/>
  <c r="D7" i="54"/>
  <c r="M11" i="54"/>
  <c r="R15" i="54"/>
  <c r="L14" i="54"/>
  <c r="M10" i="54"/>
  <c r="R14" i="54"/>
  <c r="R11" i="54"/>
  <c r="X9" i="54"/>
  <c r="E14" i="54"/>
  <c r="F32" i="54"/>
  <c r="N9" i="54"/>
  <c r="T13" i="54"/>
  <c r="E31" i="54"/>
  <c r="Y16" i="54"/>
  <c r="R10" i="54"/>
  <c r="X14" i="54"/>
  <c r="F37" i="54"/>
  <c r="F7" i="45"/>
  <c r="F12" i="45"/>
  <c r="F10" i="45"/>
  <c r="F11" i="45"/>
  <c r="E14" i="45"/>
  <c r="D45" i="43"/>
  <c r="F13" i="43"/>
  <c r="D38" i="43"/>
  <c r="F33" i="43"/>
  <c r="D39" i="43"/>
  <c r="D11" i="47"/>
  <c r="D31" i="43"/>
  <c r="P18" i="43"/>
  <c r="Q16" i="17"/>
  <c r="F7" i="17"/>
  <c r="M15" i="17"/>
  <c r="F12" i="17"/>
  <c r="R7" i="17"/>
  <c r="N10" i="17"/>
  <c r="E13" i="17"/>
  <c r="T15" i="17"/>
  <c r="F9" i="17"/>
  <c r="V14" i="17"/>
  <c r="Q8" i="17"/>
  <c r="P16" i="43"/>
  <c r="T16" i="17"/>
  <c r="E32" i="17"/>
  <c r="Q11" i="17"/>
  <c r="Q49" i="43"/>
  <c r="D11" i="44"/>
  <c r="F16" i="47"/>
  <c r="E17" i="47"/>
  <c r="U36" i="17"/>
  <c r="T29" i="17"/>
  <c r="U36" i="54"/>
  <c r="L30" i="54"/>
  <c r="P31" i="17"/>
  <c r="V31" i="54"/>
  <c r="N35" i="54"/>
  <c r="R36" i="17"/>
  <c r="Q29" i="17"/>
  <c r="T28" i="54"/>
  <c r="L34" i="54"/>
  <c r="V34" i="54"/>
  <c r="L36" i="17"/>
  <c r="Q36" i="17"/>
  <c r="P29" i="17"/>
  <c r="T29" i="54"/>
  <c r="L35" i="54"/>
  <c r="U32" i="54"/>
  <c r="P33" i="17"/>
  <c r="M37" i="17"/>
  <c r="L30" i="17"/>
  <c r="U33" i="54"/>
  <c r="M37" i="54"/>
  <c r="T31" i="17"/>
  <c r="V28" i="54"/>
  <c r="M35" i="17"/>
  <c r="Z7" i="54"/>
  <c r="L12" i="54"/>
  <c r="Q16" i="54"/>
  <c r="Q7" i="54"/>
  <c r="V11" i="54"/>
  <c r="D16" i="54"/>
  <c r="R7" i="54"/>
  <c r="X11" i="54"/>
  <c r="E16" i="54"/>
  <c r="F28" i="54"/>
  <c r="X10" i="54"/>
  <c r="E15" i="54"/>
  <c r="X15" i="54"/>
  <c r="N10" i="54"/>
  <c r="T14" i="54"/>
  <c r="P9" i="54"/>
  <c r="Y9" i="54"/>
  <c r="F14" i="54"/>
  <c r="D37" i="54"/>
  <c r="F31" i="54"/>
  <c r="E11" i="54"/>
  <c r="N15" i="54"/>
  <c r="D11" i="54"/>
  <c r="E8" i="45"/>
  <c r="F16" i="45"/>
  <c r="F14" i="45"/>
  <c r="F15" i="45"/>
  <c r="E55" i="43"/>
  <c r="D41" i="43"/>
  <c r="D12" i="43"/>
  <c r="F45" i="43"/>
  <c r="E38" i="43"/>
  <c r="P52" i="43"/>
  <c r="F38" i="43"/>
  <c r="T14" i="17"/>
  <c r="T9" i="17"/>
  <c r="D31" i="17"/>
  <c r="T7" i="17"/>
  <c r="F28" i="17"/>
  <c r="M7" i="17"/>
  <c r="L16" i="17"/>
  <c r="D16" i="17"/>
  <c r="R11" i="17"/>
  <c r="F36" i="17"/>
  <c r="V13" i="17"/>
  <c r="F10" i="17"/>
  <c r="V16" i="17"/>
  <c r="V11" i="17"/>
  <c r="E33" i="17"/>
  <c r="P13" i="17"/>
  <c r="R22" i="43"/>
  <c r="E32" i="44"/>
  <c r="L7" i="17"/>
  <c r="E20" i="44"/>
  <c r="E26" i="44"/>
  <c r="V35" i="17"/>
  <c r="U28" i="17"/>
  <c r="T34" i="54"/>
  <c r="R37" i="17"/>
  <c r="Q30" i="17"/>
  <c r="U29" i="54"/>
  <c r="M33" i="54"/>
  <c r="T35" i="17"/>
  <c r="R28" i="17"/>
  <c r="T36" i="54"/>
  <c r="Q35" i="17"/>
  <c r="T30" i="54"/>
  <c r="R31" i="17"/>
  <c r="R35" i="17"/>
  <c r="Q28" i="17"/>
  <c r="T37" i="54"/>
  <c r="P36" i="17"/>
  <c r="R28" i="54"/>
  <c r="T30" i="17"/>
  <c r="N36" i="17"/>
  <c r="M29" i="17"/>
  <c r="T31" i="54"/>
  <c r="L37" i="54"/>
  <c r="U30" i="17"/>
  <c r="V36" i="54"/>
  <c r="Q32" i="17"/>
  <c r="Q8" i="54"/>
  <c r="V12" i="54"/>
  <c r="E30" i="54"/>
  <c r="D8" i="54"/>
  <c r="M12" i="54"/>
  <c r="R16" i="54"/>
  <c r="E8" i="54"/>
  <c r="N12" i="54"/>
  <c r="T16" i="54"/>
  <c r="E7" i="54"/>
  <c r="N11" i="54"/>
  <c r="T15" i="54"/>
  <c r="D36" i="54"/>
  <c r="Y10" i="54"/>
  <c r="F15" i="54"/>
  <c r="F13" i="54"/>
  <c r="P10" i="54"/>
  <c r="U14" i="54"/>
  <c r="M7" i="54"/>
  <c r="N7" i="54"/>
  <c r="T11" i="54"/>
  <c r="Y15" i="54"/>
  <c r="V14" i="54"/>
  <c r="D9" i="45"/>
  <c r="E9" i="45"/>
  <c r="E7" i="45"/>
  <c r="E12" i="45"/>
  <c r="F46" i="43"/>
  <c r="E31" i="43"/>
  <c r="R17" i="43"/>
  <c r="F35" i="43"/>
  <c r="D35" i="43"/>
  <c r="D29" i="43"/>
  <c r="D20" i="44"/>
  <c r="E24" i="43"/>
  <c r="Q13" i="17"/>
  <c r="P11" i="17"/>
  <c r="D29" i="17"/>
  <c r="N8" i="17"/>
  <c r="E8" i="17"/>
  <c r="U16" i="17"/>
  <c r="F16" i="17"/>
  <c r="F15" i="46"/>
  <c r="N16" i="17"/>
  <c r="E16" i="17"/>
  <c r="R13" i="17"/>
  <c r="E30" i="17"/>
  <c r="Q9" i="17"/>
  <c r="R16" i="17"/>
  <c r="F33" i="17"/>
  <c r="E34" i="44"/>
  <c r="E28" i="44"/>
  <c r="Q23" i="43"/>
  <c r="E30" i="46"/>
  <c r="E11" i="44"/>
  <c r="E38" i="44"/>
  <c r="F11" i="47"/>
  <c r="F28" i="44"/>
  <c r="P32" i="43"/>
  <c r="D18" i="46"/>
  <c r="E14" i="44"/>
  <c r="P44" i="43"/>
  <c r="F37" i="17"/>
  <c r="F30" i="45"/>
  <c r="F13" i="44"/>
  <c r="E12" i="47"/>
  <c r="F20" i="47"/>
  <c r="N11" i="17"/>
  <c r="F31" i="17"/>
  <c r="N12" i="17"/>
  <c r="F8" i="17"/>
  <c r="E43" i="43"/>
  <c r="D51" i="43"/>
  <c r="L15" i="54"/>
  <c r="T7" i="54"/>
  <c r="M13" i="54"/>
  <c r="P35" i="17"/>
  <c r="R36" i="54"/>
  <c r="T36" i="17"/>
  <c r="D16" i="43"/>
  <c r="F49" i="43"/>
  <c r="P34" i="43"/>
  <c r="F8" i="44"/>
  <c r="D32" i="43"/>
  <c r="E33" i="43"/>
  <c r="P36" i="43"/>
  <c r="R7" i="43"/>
  <c r="E14" i="47"/>
  <c r="E17" i="44"/>
  <c r="Q30" i="43"/>
  <c r="U15" i="17"/>
  <c r="P24" i="43"/>
  <c r="E7" i="17"/>
  <c r="F8" i="47"/>
  <c r="D13" i="44"/>
  <c r="D52" i="43"/>
  <c r="D34" i="17"/>
  <c r="E12" i="46"/>
  <c r="D17" i="44"/>
  <c r="D40" i="44"/>
  <c r="R29" i="43"/>
  <c r="F27" i="46"/>
  <c r="E37" i="44"/>
  <c r="P45" i="43"/>
  <c r="L10" i="17"/>
  <c r="D7" i="44"/>
  <c r="D36" i="45"/>
  <c r="D39" i="44"/>
  <c r="P21" i="43"/>
  <c r="F30" i="17"/>
  <c r="D7" i="17"/>
  <c r="R9" i="17"/>
  <c r="L14" i="17"/>
  <c r="D33" i="43"/>
  <c r="D42" i="43"/>
  <c r="Z10" i="54"/>
  <c r="E29" i="54"/>
  <c r="D9" i="54"/>
  <c r="L28" i="17"/>
  <c r="T33" i="17"/>
  <c r="R32" i="54"/>
  <c r="Q55" i="43"/>
  <c r="D20" i="43"/>
  <c r="E17" i="43"/>
  <c r="P11" i="43"/>
  <c r="M10" i="46"/>
  <c r="E9" i="47"/>
  <c r="D36" i="43"/>
  <c r="E8" i="43"/>
  <c r="D48" i="43"/>
  <c r="P9" i="43"/>
  <c r="Q47" i="43"/>
  <c r="D34" i="44"/>
  <c r="D46" i="43"/>
  <c r="E29" i="43"/>
  <c r="R24" i="43"/>
  <c r="Q53" i="43"/>
  <c r="E7" i="44"/>
  <c r="E14" i="43"/>
  <c r="F15" i="43"/>
  <c r="R26" i="43"/>
  <c r="Q29" i="43"/>
  <c r="R15" i="17"/>
  <c r="D12" i="47"/>
  <c r="P39" i="43"/>
  <c r="E10" i="46"/>
  <c r="R14" i="43"/>
  <c r="F30" i="46"/>
  <c r="E33" i="44"/>
  <c r="E11" i="47"/>
  <c r="P13" i="43"/>
  <c r="D30" i="17"/>
  <c r="F18" i="44"/>
  <c r="F25" i="44"/>
  <c r="E28" i="17"/>
  <c r="F9" i="46"/>
  <c r="D16" i="44"/>
  <c r="E10" i="47"/>
  <c r="P37" i="43"/>
  <c r="L12" i="17"/>
  <c r="F7" i="47"/>
  <c r="R27" i="43"/>
  <c r="F13" i="47"/>
  <c r="F17" i="44"/>
  <c r="E36" i="17"/>
  <c r="D15" i="17"/>
  <c r="V15" i="17"/>
  <c r="E14" i="17"/>
  <c r="N9" i="17"/>
  <c r="Q44" i="43"/>
  <c r="N16" i="54"/>
  <c r="Y12" i="54"/>
  <c r="U29" i="17"/>
  <c r="Q34" i="54"/>
  <c r="R34" i="54"/>
  <c r="Z28" i="54"/>
  <c r="F52" i="43"/>
  <c r="P26" i="43"/>
  <c r="E18" i="43"/>
  <c r="D50" i="43"/>
  <c r="Q42" i="43"/>
  <c r="Q21" i="43"/>
  <c r="E8" i="47"/>
  <c r="F26" i="43"/>
  <c r="F11" i="43"/>
  <c r="D10" i="43"/>
  <c r="D53" i="43"/>
  <c r="D13" i="47"/>
  <c r="F36" i="45"/>
  <c r="F9" i="47"/>
  <c r="F36" i="44"/>
  <c r="R35" i="43"/>
  <c r="E15" i="46"/>
  <c r="D12" i="44"/>
  <c r="F21" i="44"/>
  <c r="E27" i="44"/>
  <c r="M11" i="17"/>
  <c r="F14" i="47"/>
  <c r="F31" i="44"/>
  <c r="F34" i="17"/>
  <c r="E7" i="47"/>
  <c r="D29" i="44"/>
  <c r="E16" i="47"/>
  <c r="Q7" i="43"/>
  <c r="N15" i="17"/>
  <c r="D33" i="44"/>
  <c r="F34" i="44"/>
  <c r="E31" i="17"/>
  <c r="D32" i="44"/>
  <c r="Q22" i="43"/>
  <c r="F29" i="17"/>
  <c r="D10" i="17"/>
  <c r="P12" i="17"/>
  <c r="D33" i="17"/>
  <c r="M9" i="17"/>
  <c r="E40" i="43"/>
  <c r="E37" i="54"/>
  <c r="U15" i="54"/>
  <c r="T8" i="54"/>
  <c r="U34" i="54"/>
  <c r="R34" i="17"/>
  <c r="Z30" i="54"/>
  <c r="L35" i="17"/>
  <c r="F15" i="47"/>
  <c r="E51" i="43"/>
  <c r="F32" i="43"/>
  <c r="R16" i="43"/>
  <c r="R46" i="43"/>
  <c r="E29" i="44"/>
  <c r="D18" i="43"/>
  <c r="F29" i="43"/>
  <c r="Q10" i="43"/>
  <c r="Q48" i="43"/>
  <c r="E34" i="17"/>
  <c r="D28" i="43"/>
  <c r="Q40" i="43"/>
  <c r="D22" i="44"/>
  <c r="D14" i="43"/>
  <c r="F44" i="43"/>
  <c r="F47" i="43"/>
  <c r="R44" i="43"/>
  <c r="D7" i="47"/>
  <c r="D25" i="44"/>
  <c r="F26" i="44"/>
  <c r="E15" i="44"/>
  <c r="Q36" i="43"/>
  <c r="D35" i="45"/>
  <c r="D8" i="17"/>
  <c r="D8" i="47"/>
  <c r="Q31" i="43"/>
  <c r="V10" i="17"/>
  <c r="D29" i="45"/>
  <c r="F30" i="44"/>
  <c r="E40" i="44"/>
  <c r="E10" i="44"/>
  <c r="Q38" i="43"/>
  <c r="Q14" i="17"/>
  <c r="D28" i="44"/>
  <c r="F37" i="44"/>
  <c r="D23" i="44"/>
  <c r="R11" i="43"/>
  <c r="D20" i="47"/>
  <c r="F11" i="44"/>
  <c r="E13" i="44"/>
  <c r="D14" i="17"/>
  <c r="F22" i="44"/>
  <c r="F10" i="44"/>
  <c r="P29" i="43"/>
  <c r="P8" i="17"/>
  <c r="M8" i="17"/>
  <c r="F17" i="47"/>
  <c r="N13" i="17"/>
  <c r="F51" i="43"/>
  <c r="E54" i="43"/>
  <c r="E16" i="45"/>
  <c r="P16" i="54"/>
  <c r="P11" i="54"/>
  <c r="D29" i="54"/>
  <c r="V29" i="17"/>
  <c r="R35" i="54"/>
  <c r="U34" i="17"/>
  <c r="Q32" i="43"/>
  <c r="E39" i="44"/>
  <c r="F48" i="43"/>
  <c r="E52" i="43"/>
  <c r="Q51" i="43"/>
  <c r="D30" i="44"/>
  <c r="E35" i="43"/>
  <c r="Q27" i="43"/>
  <c r="Q8" i="43"/>
  <c r="Q54" i="43"/>
  <c r="E50" i="43"/>
  <c r="F25" i="43"/>
  <c r="Q43" i="43"/>
  <c r="P54" i="43"/>
  <c r="D36" i="44"/>
  <c r="M11" i="46"/>
  <c r="F39" i="44"/>
  <c r="E37" i="17"/>
  <c r="F9" i="44"/>
  <c r="E29" i="17"/>
  <c r="E34" i="45"/>
  <c r="L19" i="46"/>
  <c r="E31" i="44"/>
  <c r="P16" i="17"/>
  <c r="E9" i="44"/>
  <c r="D19" i="44"/>
  <c r="P8" i="43"/>
  <c r="L9" i="17"/>
  <c r="F34" i="45"/>
  <c r="M13" i="46"/>
  <c r="E16" i="44"/>
  <c r="N17" i="46"/>
  <c r="Q14" i="43"/>
  <c r="F17" i="46"/>
  <c r="M12" i="17"/>
  <c r="M28" i="46"/>
  <c r="F23" i="44"/>
  <c r="D13" i="17"/>
  <c r="M16" i="17"/>
  <c r="N7" i="17"/>
  <c r="D22" i="46"/>
  <c r="T8" i="17"/>
  <c r="D25" i="43"/>
  <c r="D55" i="43"/>
  <c r="E11" i="45"/>
  <c r="F12" i="54"/>
  <c r="F7" i="54"/>
  <c r="X12" i="54"/>
  <c r="L37" i="17"/>
  <c r="Z31" i="54"/>
  <c r="L31" i="54"/>
  <c r="G13" i="44"/>
  <c r="G36" i="17"/>
  <c r="G15" i="43"/>
  <c r="G26" i="44"/>
  <c r="G34" i="17"/>
  <c r="G10" i="44"/>
  <c r="G26" i="43"/>
  <c r="G37" i="43"/>
  <c r="G23" i="44"/>
  <c r="U31" i="47"/>
  <c r="V31" i="47" s="1"/>
  <c r="G25" i="44"/>
  <c r="G27" i="44"/>
  <c r="G33" i="54"/>
  <c r="G23" i="43"/>
  <c r="G36" i="43"/>
  <c r="G45" i="43"/>
  <c r="G33" i="44"/>
  <c r="G19" i="43"/>
  <c r="G47" i="43"/>
  <c r="G21" i="44"/>
  <c r="G33" i="17"/>
  <c r="G43" i="43"/>
  <c r="G10" i="17"/>
  <c r="G33" i="43"/>
  <c r="G53" i="43"/>
  <c r="G16" i="54"/>
  <c r="G32" i="17"/>
  <c r="G16" i="43"/>
  <c r="G30" i="44"/>
  <c r="G50" i="43"/>
  <c r="G16" i="44"/>
  <c r="G35" i="43"/>
  <c r="G52" i="43"/>
  <c r="G37" i="44"/>
  <c r="G20" i="43"/>
  <c r="G28" i="44"/>
  <c r="G37" i="17"/>
  <c r="G40" i="44"/>
  <c r="G14" i="17"/>
  <c r="G31" i="54"/>
  <c r="G11" i="54"/>
  <c r="G15" i="54"/>
  <c r="G16" i="17"/>
  <c r="G42" i="43"/>
  <c r="G18" i="44"/>
  <c r="G14" i="43"/>
  <c r="G38" i="44"/>
  <c r="G31" i="17"/>
  <c r="G21" i="43"/>
  <c r="G25" i="43"/>
  <c r="G34" i="44"/>
  <c r="G11" i="43"/>
  <c r="G13" i="43"/>
  <c r="G14" i="44"/>
  <c r="G11" i="44"/>
  <c r="G29" i="43"/>
  <c r="G37" i="54"/>
  <c r="G14" i="54"/>
  <c r="G7" i="43"/>
  <c r="G44" i="43"/>
  <c r="G15" i="44"/>
  <c r="G7" i="44"/>
  <c r="G41" i="43"/>
  <c r="G19" i="44"/>
  <c r="G11" i="17"/>
  <c r="G20" i="44"/>
  <c r="G18" i="43"/>
  <c r="G48" i="43"/>
  <c r="G30" i="43"/>
  <c r="G49" i="43"/>
  <c r="G8" i="43"/>
  <c r="G34" i="43"/>
  <c r="G36" i="54"/>
  <c r="G29" i="54"/>
  <c r="G13" i="54"/>
  <c r="G22" i="44"/>
  <c r="G38" i="43"/>
  <c r="G31" i="44"/>
  <c r="G27" i="43"/>
  <c r="G46" i="43"/>
  <c r="G35" i="44"/>
  <c r="G28" i="43"/>
  <c r="G24" i="44"/>
  <c r="G31" i="43"/>
  <c r="G9" i="43"/>
  <c r="G12" i="17"/>
  <c r="G8" i="17"/>
  <c r="G35" i="54"/>
  <c r="G10" i="54"/>
  <c r="G12" i="54"/>
  <c r="G12" i="44"/>
  <c r="G29" i="17"/>
  <c r="G22" i="43"/>
  <c r="G36" i="44"/>
  <c r="G51" i="43"/>
  <c r="G32" i="44"/>
  <c r="G10" i="43"/>
  <c r="G55" i="43"/>
  <c r="Y53" i="45"/>
  <c r="Z53" i="45" s="1"/>
  <c r="G9" i="44"/>
  <c r="G17" i="43"/>
  <c r="U41" i="46"/>
  <c r="V41" i="46" s="1"/>
  <c r="G34" i="54"/>
  <c r="B3" i="47"/>
  <c r="B3" i="44"/>
  <c r="V40" i="44"/>
  <c r="V9" i="44"/>
  <c r="P8" i="45"/>
  <c r="P11" i="45"/>
  <c r="Q11" i="45"/>
  <c r="Q8" i="45"/>
  <c r="P14" i="45"/>
  <c r="Q13" i="45"/>
  <c r="P15" i="45"/>
  <c r="P9" i="45"/>
  <c r="P17" i="45"/>
  <c r="P10" i="45"/>
  <c r="R11" i="45"/>
  <c r="R8" i="45"/>
  <c r="R9" i="45"/>
  <c r="Q9" i="45"/>
  <c r="R15" i="45"/>
  <c r="R12" i="45"/>
  <c r="Q7" i="45"/>
  <c r="P7" i="45"/>
  <c r="Q10" i="45"/>
  <c r="Q15" i="45"/>
  <c r="R13" i="45"/>
  <c r="R16" i="45"/>
  <c r="R17" i="45"/>
  <c r="R10" i="45"/>
  <c r="P13" i="45"/>
  <c r="Q14" i="45"/>
  <c r="P12" i="45"/>
  <c r="P16" i="45"/>
  <c r="Q16" i="45"/>
  <c r="R14" i="45"/>
  <c r="Q12" i="45"/>
  <c r="P27" i="45"/>
  <c r="Q17" i="45"/>
  <c r="R7" i="45"/>
  <c r="L16" i="47"/>
  <c r="L10" i="47"/>
  <c r="L13" i="47"/>
  <c r="M20" i="47"/>
  <c r="M18" i="47"/>
  <c r="N13" i="47"/>
  <c r="M8" i="47"/>
  <c r="N7" i="47"/>
  <c r="L12" i="47"/>
  <c r="L15" i="47"/>
  <c r="L20" i="47"/>
  <c r="N16" i="47"/>
  <c r="L18" i="47"/>
  <c r="N9" i="47"/>
  <c r="P5" i="44"/>
  <c r="Q52" i="43"/>
  <c r="Q35" i="43"/>
  <c r="Q45" i="43"/>
  <c r="R19" i="43"/>
  <c r="Q18" i="43"/>
  <c r="P17" i="43"/>
  <c r="Q12" i="43"/>
  <c r="Q39" i="43"/>
  <c r="P7" i="43"/>
  <c r="R49" i="43"/>
  <c r="R32" i="43"/>
  <c r="P50" i="43"/>
  <c r="R28" i="43"/>
  <c r="P27" i="43"/>
  <c r="L48" i="43"/>
  <c r="M10" i="43"/>
  <c r="N52" i="43"/>
  <c r="L35" i="43"/>
  <c r="L10" i="43"/>
  <c r="L42" i="43"/>
  <c r="L32" i="43"/>
  <c r="L24" i="43"/>
  <c r="M14" i="43"/>
  <c r="N35" i="43"/>
  <c r="L50" i="43"/>
  <c r="L20" i="43"/>
  <c r="N53" i="43"/>
  <c r="N12" i="43"/>
  <c r="L29" i="43"/>
  <c r="M37" i="43"/>
  <c r="M50" i="43"/>
  <c r="M45" i="43"/>
  <c r="N32" i="43"/>
  <c r="L18" i="43"/>
  <c r="M27" i="43"/>
  <c r="N18" i="43"/>
  <c r="M46" i="43"/>
  <c r="L15" i="43"/>
  <c r="M19" i="43"/>
  <c r="N29" i="43"/>
  <c r="N23" i="43"/>
  <c r="L22" i="43"/>
  <c r="N17" i="43"/>
  <c r="M26" i="43"/>
  <c r="L27" i="43"/>
  <c r="N8" i="43"/>
  <c r="N7" i="43"/>
  <c r="L28" i="43"/>
  <c r="N42" i="43"/>
  <c r="L39" i="43"/>
  <c r="L33" i="43"/>
  <c r="N48" i="43"/>
  <c r="M41" i="43"/>
  <c r="M25" i="43"/>
  <c r="M23" i="43"/>
  <c r="L5" i="44"/>
  <c r="N47" i="43"/>
  <c r="M20" i="43"/>
  <c r="N24" i="43"/>
  <c r="L45" i="43"/>
  <c r="L36" i="43"/>
  <c r="N34" i="43"/>
  <c r="L8" i="43"/>
  <c r="L54" i="43"/>
  <c r="N41" i="43"/>
  <c r="M42" i="43"/>
  <c r="M33" i="43"/>
  <c r="N49" i="43"/>
  <c r="L17" i="43"/>
  <c r="M52" i="43"/>
  <c r="M8" i="43"/>
  <c r="N37" i="43"/>
  <c r="L9" i="43"/>
  <c r="M38" i="43"/>
  <c r="M21" i="43"/>
  <c r="M7" i="43"/>
  <c r="L44" i="43"/>
  <c r="N45" i="43"/>
  <c r="N46" i="43"/>
  <c r="M35" i="43"/>
  <c r="N26" i="43"/>
  <c r="N21" i="43"/>
  <c r="M17" i="43"/>
  <c r="M36" i="43"/>
  <c r="M30" i="43"/>
  <c r="N14" i="43"/>
  <c r="N19" i="43"/>
  <c r="L23" i="43"/>
  <c r="L47" i="43"/>
  <c r="N43" i="43"/>
  <c r="N9" i="43"/>
  <c r="N38" i="43"/>
  <c r="L11" i="43"/>
  <c r="N28" i="43"/>
  <c r="M53" i="43"/>
  <c r="L55" i="43"/>
  <c r="N20" i="43"/>
  <c r="M32" i="43"/>
  <c r="M48" i="43"/>
  <c r="N27" i="43"/>
  <c r="L51" i="43"/>
  <c r="N15" i="43"/>
  <c r="L46" i="43"/>
  <c r="L14" i="43"/>
  <c r="M51" i="43"/>
  <c r="L12" i="43"/>
  <c r="N31" i="43"/>
  <c r="L30" i="43"/>
  <c r="M44" i="43"/>
  <c r="M11" i="43"/>
  <c r="L37" i="43"/>
  <c r="L25" i="43"/>
  <c r="M24" i="43"/>
  <c r="N22" i="43"/>
  <c r="N10" i="43"/>
  <c r="M13" i="43"/>
  <c r="L40" i="43"/>
  <c r="M18" i="43"/>
  <c r="N51" i="43"/>
  <c r="M15" i="43"/>
  <c r="N33" i="43"/>
  <c r="N44" i="43"/>
  <c r="M47" i="43"/>
  <c r="N50" i="43"/>
  <c r="N39" i="43"/>
  <c r="N11" i="43"/>
  <c r="L38" i="43"/>
  <c r="M29" i="43"/>
  <c r="N13" i="43"/>
  <c r="M28" i="43"/>
  <c r="N55" i="43"/>
  <c r="L52" i="43"/>
  <c r="M9" i="43"/>
  <c r="L53" i="43"/>
  <c r="N25" i="43"/>
  <c r="M34" i="43"/>
  <c r="N54" i="43"/>
  <c r="L26" i="43"/>
  <c r="L19" i="43"/>
  <c r="L43" i="43"/>
  <c r="M54" i="43"/>
  <c r="L21" i="43"/>
  <c r="M40" i="43"/>
  <c r="M12" i="43"/>
  <c r="L41" i="43"/>
  <c r="L13" i="43"/>
  <c r="L34" i="43"/>
  <c r="L49" i="43"/>
  <c r="M49" i="43"/>
  <c r="M55" i="43"/>
  <c r="N36" i="43"/>
  <c r="L16" i="43"/>
  <c r="N30" i="43"/>
  <c r="M31" i="43"/>
  <c r="N16" i="43"/>
  <c r="N40" i="43"/>
  <c r="L7" i="43"/>
  <c r="M43" i="43"/>
  <c r="M16" i="43"/>
  <c r="L31" i="43"/>
  <c r="T16" i="44" l="1"/>
  <c r="U30" i="44"/>
  <c r="U32" i="44"/>
  <c r="V21" i="44"/>
  <c r="U35" i="44"/>
  <c r="V18" i="44"/>
  <c r="U39" i="44"/>
  <c r="N17" i="47"/>
  <c r="N15" i="47"/>
  <c r="M18" i="46"/>
  <c r="L13" i="46"/>
  <c r="N25" i="46"/>
  <c r="N24" i="46"/>
  <c r="M31" i="46"/>
  <c r="L25" i="46"/>
  <c r="N14" i="47"/>
  <c r="L7" i="47"/>
  <c r="N20" i="47"/>
  <c r="N8" i="47"/>
  <c r="L19" i="47"/>
  <c r="N11" i="47"/>
  <c r="L28" i="46"/>
  <c r="N11" i="46"/>
  <c r="M27" i="46"/>
  <c r="L21" i="47"/>
  <c r="M19" i="47"/>
  <c r="N21" i="47"/>
  <c r="M7" i="47"/>
  <c r="M13" i="47"/>
  <c r="L9" i="47"/>
  <c r="L14" i="46"/>
  <c r="L11" i="47"/>
  <c r="M16" i="47"/>
  <c r="M11" i="47"/>
  <c r="M14" i="47"/>
  <c r="M9" i="47"/>
  <c r="N10" i="47"/>
  <c r="N8" i="46"/>
  <c r="N14" i="46"/>
  <c r="L27" i="46"/>
  <c r="N31" i="46"/>
  <c r="L11" i="46"/>
  <c r="M15" i="47"/>
  <c r="M12" i="47"/>
  <c r="M21" i="47"/>
  <c r="L14" i="47"/>
  <c r="L8" i="47"/>
  <c r="N12" i="47"/>
  <c r="M29" i="46"/>
  <c r="N18" i="47"/>
  <c r="N19" i="47"/>
  <c r="L17" i="47"/>
  <c r="M10" i="47"/>
  <c r="M17" i="46"/>
  <c r="M14" i="46"/>
  <c r="L17" i="46"/>
  <c r="B3" i="43"/>
  <c r="L18" i="46"/>
  <c r="L10" i="46"/>
  <c r="L9" i="46"/>
  <c r="N18" i="46"/>
  <c r="M23" i="46"/>
  <c r="M20" i="46"/>
  <c r="L15" i="46"/>
  <c r="L31" i="46"/>
  <c r="V17" i="45"/>
  <c r="U26" i="44"/>
  <c r="V27" i="44"/>
  <c r="T20" i="44"/>
  <c r="V29" i="44"/>
  <c r="V8" i="44"/>
  <c r="T13" i="44"/>
  <c r="U14" i="44"/>
  <c r="U40" i="44"/>
  <c r="T36" i="44"/>
  <c r="V38" i="44"/>
  <c r="V19" i="44"/>
  <c r="T11" i="44"/>
  <c r="U15" i="44"/>
  <c r="V39" i="44"/>
  <c r="V33" i="44"/>
  <c r="T23" i="44"/>
  <c r="T21" i="44"/>
  <c r="T18" i="44"/>
  <c r="U23" i="44"/>
  <c r="T15" i="44"/>
  <c r="T32" i="44"/>
  <c r="V36" i="44"/>
  <c r="V22" i="44"/>
  <c r="U18" i="44"/>
  <c r="U16" i="44"/>
  <c r="U27" i="44"/>
  <c r="U34" i="44"/>
  <c r="T30" i="44"/>
  <c r="T34" i="44"/>
  <c r="U7" i="44"/>
  <c r="V15" i="45"/>
  <c r="U16" i="45"/>
  <c r="H8" i="46"/>
  <c r="B25" i="45"/>
  <c r="J24" i="43"/>
  <c r="I17" i="43"/>
  <c r="I9" i="46"/>
  <c r="J9" i="46"/>
  <c r="J25" i="46"/>
  <c r="H31" i="46"/>
  <c r="H22" i="46"/>
  <c r="H9" i="46"/>
  <c r="I11" i="46"/>
  <c r="J30" i="46"/>
  <c r="H25" i="46"/>
  <c r="H24" i="46"/>
  <c r="H27" i="46"/>
  <c r="H11" i="46"/>
  <c r="J34" i="54"/>
  <c r="J29" i="46"/>
  <c r="I23" i="46"/>
  <c r="I17" i="46"/>
  <c r="J27" i="46"/>
  <c r="I29" i="46"/>
  <c r="J20" i="46"/>
  <c r="I10" i="46"/>
  <c r="I15" i="46"/>
  <c r="I14" i="46"/>
  <c r="H30" i="46"/>
  <c r="H12" i="46"/>
  <c r="H15" i="46"/>
  <c r="J12" i="46"/>
  <c r="R17" i="47"/>
  <c r="H17" i="46"/>
  <c r="J11" i="46"/>
  <c r="J24" i="46"/>
  <c r="I28" i="46"/>
  <c r="J13" i="46"/>
  <c r="J31" i="46"/>
  <c r="H23" i="46"/>
  <c r="I18" i="46"/>
  <c r="I20" i="46"/>
  <c r="H19" i="46"/>
  <c r="J18" i="46"/>
  <c r="J14" i="46"/>
  <c r="H10" i="46"/>
  <c r="H29" i="46"/>
  <c r="I13" i="46"/>
  <c r="I19" i="46"/>
  <c r="I22" i="46"/>
  <c r="H14" i="46"/>
  <c r="I8" i="46"/>
  <c r="Q15" i="47"/>
  <c r="Q9" i="46"/>
  <c r="R14" i="47"/>
  <c r="R14" i="46"/>
  <c r="R13" i="46"/>
  <c r="R11" i="47"/>
  <c r="P23" i="46"/>
  <c r="Q19" i="47"/>
  <c r="P18" i="46"/>
  <c r="R15" i="46"/>
  <c r="Q7" i="47"/>
  <c r="P25" i="46"/>
  <c r="H20" i="46"/>
  <c r="H28" i="46"/>
  <c r="Q8" i="46"/>
  <c r="R23" i="46"/>
  <c r="R21" i="47"/>
  <c r="Q12" i="47"/>
  <c r="P15" i="47"/>
  <c r="Q30" i="46"/>
  <c r="Q27" i="46"/>
  <c r="R11" i="46"/>
  <c r="R25" i="46"/>
  <c r="Q12" i="46"/>
  <c r="R19" i="46"/>
  <c r="P22" i="46"/>
  <c r="R16" i="47"/>
  <c r="P10" i="47"/>
  <c r="R19" i="47"/>
  <c r="P14" i="47"/>
  <c r="Q18" i="47"/>
  <c r="R18" i="47"/>
  <c r="Q31" i="46"/>
  <c r="P12" i="46"/>
  <c r="R8" i="46"/>
  <c r="P11" i="47"/>
  <c r="Q9" i="47"/>
  <c r="R29" i="46"/>
  <c r="R27" i="46"/>
  <c r="Q23" i="46"/>
  <c r="Q10" i="47"/>
  <c r="P10" i="46"/>
  <c r="P13" i="46"/>
  <c r="P17" i="47"/>
  <c r="Q21" i="47"/>
  <c r="P18" i="47"/>
  <c r="Q14" i="47"/>
  <c r="R8" i="47"/>
  <c r="P8" i="46"/>
  <c r="P20" i="46"/>
  <c r="Q25" i="46"/>
  <c r="Q15" i="46"/>
  <c r="R12" i="46"/>
  <c r="Q13" i="46"/>
  <c r="Q16" i="47"/>
  <c r="P20" i="47"/>
  <c r="P9" i="47"/>
  <c r="R7" i="47"/>
  <c r="P15" i="46"/>
  <c r="P9" i="46"/>
  <c r="R20" i="46"/>
  <c r="P28" i="46"/>
  <c r="P27" i="46"/>
  <c r="P30" i="46"/>
  <c r="P11" i="46"/>
  <c r="R30" i="46"/>
  <c r="Q17" i="46"/>
  <c r="Q8" i="47"/>
  <c r="Q17" i="47"/>
  <c r="R20" i="47"/>
  <c r="P21" i="47"/>
  <c r="R15" i="47"/>
  <c r="Q11" i="47"/>
  <c r="R9" i="47"/>
  <c r="Q19" i="46"/>
  <c r="Q22" i="46"/>
  <c r="R24" i="46"/>
  <c r="Q24" i="46"/>
  <c r="Q29" i="46"/>
  <c r="R22" i="46"/>
  <c r="B36" i="46"/>
  <c r="P19" i="46"/>
  <c r="Q20" i="47"/>
  <c r="P13" i="47"/>
  <c r="Q13" i="47"/>
  <c r="R17" i="46"/>
  <c r="P29" i="46"/>
  <c r="R12" i="47"/>
  <c r="R13" i="47"/>
  <c r="P12" i="47"/>
  <c r="Q10" i="46"/>
  <c r="P19" i="47"/>
  <c r="P8" i="47"/>
  <c r="R10" i="47"/>
  <c r="P7" i="47"/>
  <c r="P17" i="46"/>
  <c r="Q28" i="46"/>
  <c r="R28" i="46"/>
  <c r="J19" i="46"/>
  <c r="P24" i="46"/>
  <c r="R9" i="46"/>
  <c r="Q20" i="46"/>
  <c r="R10" i="46"/>
  <c r="Q18" i="46"/>
  <c r="Q11" i="46"/>
  <c r="Q14" i="46"/>
  <c r="P31" i="46"/>
  <c r="R31" i="46"/>
  <c r="B3" i="46"/>
  <c r="N22" i="46"/>
  <c r="N10" i="46"/>
  <c r="J15" i="46"/>
  <c r="J39" i="43"/>
  <c r="N27" i="46"/>
  <c r="M12" i="46"/>
  <c r="N19" i="46"/>
  <c r="N30" i="46"/>
  <c r="N28" i="46"/>
  <c r="L12" i="46"/>
  <c r="L24" i="46"/>
  <c r="L23" i="46"/>
  <c r="M25" i="46"/>
  <c r="N23" i="46"/>
  <c r="N29" i="46"/>
  <c r="L8" i="46"/>
  <c r="L30" i="46"/>
  <c r="L20" i="46"/>
  <c r="N12" i="46"/>
  <c r="M24" i="46"/>
  <c r="M30" i="46"/>
  <c r="M15" i="46"/>
  <c r="L29" i="46"/>
  <c r="N20" i="46"/>
  <c r="M9" i="46"/>
  <c r="N15" i="46"/>
  <c r="N9" i="46"/>
  <c r="T8" i="45"/>
  <c r="T10" i="45"/>
  <c r="V12" i="44"/>
  <c r="U7" i="45"/>
  <c r="U10" i="45"/>
  <c r="V7" i="45"/>
  <c r="V16" i="45"/>
  <c r="T11" i="45"/>
  <c r="V30" i="44"/>
  <c r="U20" i="44"/>
  <c r="V34" i="44"/>
  <c r="T35" i="44"/>
  <c r="T31" i="44"/>
  <c r="U10" i="44"/>
  <c r="V24" i="44"/>
  <c r="U31" i="44"/>
  <c r="U12" i="44"/>
  <c r="U37" i="44"/>
  <c r="V37" i="44"/>
  <c r="T27" i="44"/>
  <c r="U21" i="44"/>
  <c r="U22" i="44"/>
  <c r="V23" i="44"/>
  <c r="T10" i="44"/>
  <c r="U33" i="44"/>
  <c r="T37" i="44"/>
  <c r="U38" i="44"/>
  <c r="T26" i="44"/>
  <c r="U8" i="44"/>
  <c r="T9" i="44"/>
  <c r="V16" i="44"/>
  <c r="V35" i="44"/>
  <c r="V13" i="44"/>
  <c r="U8" i="45"/>
  <c r="U11" i="45"/>
  <c r="U13" i="45"/>
  <c r="T12" i="45"/>
  <c r="T13" i="45"/>
  <c r="T14" i="45"/>
  <c r="V14" i="44"/>
  <c r="U11" i="44"/>
  <c r="T7" i="44"/>
  <c r="T33" i="44"/>
  <c r="V20" i="44"/>
  <c r="V26" i="44"/>
  <c r="T17" i="44"/>
  <c r="U36" i="44"/>
  <c r="T39" i="44"/>
  <c r="U28" i="44"/>
  <c r="T40" i="44"/>
  <c r="V10" i="44"/>
  <c r="U12" i="45"/>
  <c r="V10" i="45"/>
  <c r="V8" i="45"/>
  <c r="V9" i="45"/>
  <c r="V15" i="44"/>
  <c r="T12" i="44"/>
  <c r="V28" i="44"/>
  <c r="U13" i="44"/>
  <c r="V25" i="44"/>
  <c r="T38" i="44"/>
  <c r="T22" i="44"/>
  <c r="V31" i="44"/>
  <c r="T25" i="44"/>
  <c r="V17" i="44"/>
  <c r="T24" i="44"/>
  <c r="T29" i="44"/>
  <c r="V12" i="45"/>
  <c r="V11" i="45"/>
  <c r="T15" i="45"/>
  <c r="U9" i="45"/>
  <c r="V14" i="45"/>
  <c r="V13" i="45"/>
  <c r="T27" i="45"/>
  <c r="U14" i="45"/>
  <c r="U17" i="45"/>
  <c r="V7" i="44"/>
  <c r="T28" i="44"/>
  <c r="U25" i="44"/>
  <c r="U19" i="44"/>
  <c r="V11" i="44"/>
  <c r="V32" i="44"/>
  <c r="U24" i="44"/>
  <c r="U9" i="44"/>
  <c r="T14" i="44"/>
  <c r="U17" i="44"/>
  <c r="U29" i="44"/>
  <c r="T8" i="44"/>
  <c r="T17" i="45"/>
  <c r="U15" i="45"/>
  <c r="T7" i="45"/>
  <c r="M22" i="46"/>
  <c r="M19" i="46"/>
  <c r="L22" i="46"/>
  <c r="M8" i="46"/>
  <c r="B44" i="45"/>
  <c r="L9" i="45"/>
  <c r="L14" i="45"/>
  <c r="N14" i="45"/>
  <c r="N12" i="45"/>
  <c r="M9" i="45"/>
  <c r="M14" i="45"/>
  <c r="L16" i="45"/>
  <c r="L13" i="45"/>
  <c r="N10" i="45"/>
  <c r="B24" i="17"/>
  <c r="A3" i="46"/>
  <c r="R18" i="46"/>
  <c r="T16" i="45"/>
  <c r="H8" i="44"/>
  <c r="H15" i="17"/>
  <c r="J7" i="54"/>
  <c r="I54" i="43"/>
  <c r="J11" i="43"/>
  <c r="M10" i="45"/>
  <c r="M17" i="45"/>
  <c r="M12" i="45"/>
  <c r="L10" i="45"/>
  <c r="M16" i="45"/>
  <c r="L17" i="45"/>
  <c r="N13" i="45"/>
  <c r="N11" i="45"/>
  <c r="N16" i="45"/>
  <c r="M7" i="45"/>
  <c r="N9" i="45"/>
  <c r="L8" i="45"/>
  <c r="N7" i="45"/>
  <c r="H11" i="43"/>
  <c r="Z7" i="45"/>
  <c r="J8" i="44"/>
  <c r="J30" i="17"/>
  <c r="I32" i="54"/>
  <c r="N17" i="45"/>
  <c r="L15" i="45"/>
  <c r="M15" i="45"/>
  <c r="L12" i="45"/>
  <c r="N13" i="46"/>
  <c r="M11" i="45"/>
  <c r="P14" i="46"/>
  <c r="J8" i="46"/>
  <c r="J22" i="46"/>
  <c r="I30" i="46"/>
  <c r="N8" i="45"/>
  <c r="J10" i="46"/>
  <c r="J28" i="46"/>
  <c r="I31" i="46"/>
  <c r="I27" i="46"/>
  <c r="I24" i="46"/>
  <c r="I25" i="46"/>
  <c r="H22" i="43"/>
  <c r="Z7" i="17"/>
  <c r="D6" i="17" s="1"/>
  <c r="A24" i="54"/>
  <c r="I11" i="43"/>
  <c r="J54" i="43"/>
  <c r="I24" i="43"/>
  <c r="H54" i="43"/>
  <c r="AD7" i="54"/>
  <c r="D6" i="54" s="1"/>
  <c r="A24" i="17"/>
  <c r="Z28" i="17"/>
  <c r="D27" i="17" s="1"/>
  <c r="B24" i="54"/>
  <c r="J32" i="54"/>
  <c r="H32" i="54"/>
  <c r="I39" i="44"/>
  <c r="H17" i="43"/>
  <c r="J32" i="43"/>
  <c r="H43" i="43"/>
  <c r="H45" i="43"/>
  <c r="J45" i="43"/>
  <c r="H7" i="54"/>
  <c r="H24" i="43"/>
  <c r="J43" i="43"/>
  <c r="I35" i="17"/>
  <c r="J15" i="17"/>
  <c r="I7" i="54"/>
  <c r="H29" i="44"/>
  <c r="H35" i="17"/>
  <c r="J40" i="43"/>
  <c r="H34" i="54"/>
  <c r="I34" i="54"/>
  <c r="J22" i="43"/>
  <c r="I29" i="44"/>
  <c r="I36" i="44"/>
  <c r="J18" i="43"/>
  <c r="I45" i="43"/>
  <c r="H16" i="44"/>
  <c r="H46" i="43"/>
  <c r="I15" i="43"/>
  <c r="I43" i="43"/>
  <c r="I22" i="43"/>
  <c r="I50" i="43"/>
  <c r="J39" i="44"/>
  <c r="H42" i="43"/>
  <c r="I23" i="43"/>
  <c r="I30" i="17"/>
  <c r="J50" i="43"/>
  <c r="H44" i="43"/>
  <c r="H5" i="47"/>
  <c r="H18" i="46"/>
  <c r="I12" i="46"/>
  <c r="H13" i="46"/>
  <c r="J17" i="46"/>
  <c r="L27" i="45"/>
  <c r="L11" i="45"/>
  <c r="M13" i="45"/>
  <c r="L7" i="45"/>
  <c r="N15" i="45"/>
  <c r="I32" i="43"/>
  <c r="H55" i="43"/>
  <c r="I18" i="43"/>
  <c r="H18" i="43"/>
  <c r="J16" i="44"/>
  <c r="H10" i="43"/>
  <c r="I46" i="43"/>
  <c r="I16" i="44"/>
  <c r="H38" i="44"/>
  <c r="I38" i="44"/>
  <c r="J38" i="44"/>
  <c r="H24" i="44"/>
  <c r="I24" i="44"/>
  <c r="J24" i="44"/>
  <c r="H17" i="44"/>
  <c r="I17" i="44"/>
  <c r="J17" i="44"/>
  <c r="H50" i="43"/>
  <c r="I8" i="54"/>
  <c r="J8" i="54"/>
  <c r="H8" i="54"/>
  <c r="H31" i="43"/>
  <c r="J31" i="43"/>
  <c r="I31" i="43"/>
  <c r="H20" i="44"/>
  <c r="I42" i="43"/>
  <c r="H39" i="43"/>
  <c r="J13" i="17"/>
  <c r="I13" i="17"/>
  <c r="H13" i="17"/>
  <c r="I29" i="54"/>
  <c r="J29" i="54"/>
  <c r="H29" i="54"/>
  <c r="J7" i="44"/>
  <c r="H7" i="44"/>
  <c r="I7" i="44"/>
  <c r="H51" i="43"/>
  <c r="J51" i="43"/>
  <c r="I51" i="43"/>
  <c r="I12" i="43"/>
  <c r="H12" i="43"/>
  <c r="J12" i="43"/>
  <c r="I40" i="43"/>
  <c r="H40" i="43"/>
  <c r="H30" i="54"/>
  <c r="J30" i="54"/>
  <c r="I30" i="54"/>
  <c r="J34" i="17"/>
  <c r="H34" i="17"/>
  <c r="I34" i="17"/>
  <c r="J29" i="44"/>
  <c r="H19" i="44"/>
  <c r="H7" i="17"/>
  <c r="I7" i="17"/>
  <c r="J7" i="17"/>
  <c r="I39" i="43"/>
  <c r="H36" i="44"/>
  <c r="J23" i="44"/>
  <c r="H23" i="44"/>
  <c r="I23" i="44"/>
  <c r="J9" i="54"/>
  <c r="I9" i="54"/>
  <c r="H9" i="54"/>
  <c r="J35" i="43"/>
  <c r="H35" i="43"/>
  <c r="I35" i="43"/>
  <c r="I28" i="17"/>
  <c r="H28" i="17"/>
  <c r="J28" i="17"/>
  <c r="J28" i="54"/>
  <c r="H28" i="54"/>
  <c r="I28" i="54"/>
  <c r="H30" i="17"/>
  <c r="H39" i="44"/>
  <c r="J8" i="17"/>
  <c r="I8" i="17"/>
  <c r="H8" i="17"/>
  <c r="I14" i="54"/>
  <c r="J14" i="54"/>
  <c r="H14" i="54"/>
  <c r="J35" i="54"/>
  <c r="I35" i="54"/>
  <c r="H35" i="54"/>
  <c r="I13" i="54"/>
  <c r="J13" i="54"/>
  <c r="H13" i="54"/>
  <c r="I15" i="17"/>
  <c r="J14" i="17"/>
  <c r="I14" i="17"/>
  <c r="H14" i="17"/>
  <c r="I29" i="17"/>
  <c r="J29" i="17"/>
  <c r="H29" i="17"/>
  <c r="H9" i="17"/>
  <c r="I9" i="17"/>
  <c r="J9" i="17"/>
  <c r="H32" i="43"/>
  <c r="H12" i="44"/>
  <c r="J12" i="44"/>
  <c r="H30" i="43"/>
  <c r="I30" i="43"/>
  <c r="J30" i="43"/>
  <c r="H15" i="44"/>
  <c r="J15" i="44"/>
  <c r="I15" i="44"/>
  <c r="J42" i="43"/>
  <c r="J13" i="43"/>
  <c r="H13" i="43"/>
  <c r="I13" i="43"/>
  <c r="H18" i="44"/>
  <c r="J18" i="44"/>
  <c r="I18" i="44"/>
  <c r="I28" i="44"/>
  <c r="H28" i="44"/>
  <c r="J28" i="44"/>
  <c r="J16" i="43"/>
  <c r="I16" i="43"/>
  <c r="H16" i="43"/>
  <c r="H21" i="44"/>
  <c r="I21" i="44"/>
  <c r="J21" i="44"/>
  <c r="H33" i="54"/>
  <c r="J33" i="54"/>
  <c r="I33" i="54"/>
  <c r="H27" i="44"/>
  <c r="I27" i="44"/>
  <c r="J27" i="44"/>
  <c r="H26" i="44"/>
  <c r="J26" i="44"/>
  <c r="I26" i="44"/>
  <c r="H28" i="43"/>
  <c r="J28" i="43"/>
  <c r="I28" i="43"/>
  <c r="I20" i="43"/>
  <c r="H20" i="43"/>
  <c r="J20" i="43"/>
  <c r="I32" i="17"/>
  <c r="J32" i="17"/>
  <c r="H32" i="17"/>
  <c r="J47" i="43"/>
  <c r="H47" i="43"/>
  <c r="I47" i="43"/>
  <c r="I19" i="44"/>
  <c r="J46" i="43"/>
  <c r="J10" i="43"/>
  <c r="I10" i="43"/>
  <c r="H10" i="54"/>
  <c r="I10" i="54"/>
  <c r="J10" i="54"/>
  <c r="H35" i="44"/>
  <c r="J35" i="44"/>
  <c r="I35" i="44"/>
  <c r="I36" i="54"/>
  <c r="H36" i="54"/>
  <c r="J36" i="54"/>
  <c r="I7" i="43"/>
  <c r="H7" i="43"/>
  <c r="J7" i="43"/>
  <c r="J55" i="43"/>
  <c r="H34" i="44"/>
  <c r="I34" i="44"/>
  <c r="J34" i="44"/>
  <c r="I16" i="17"/>
  <c r="H16" i="17"/>
  <c r="J16" i="17"/>
  <c r="J15" i="54"/>
  <c r="I15" i="54"/>
  <c r="H15" i="54"/>
  <c r="H37" i="44"/>
  <c r="I37" i="44"/>
  <c r="J37" i="44"/>
  <c r="H19" i="43"/>
  <c r="I19" i="43"/>
  <c r="J19" i="43"/>
  <c r="J25" i="44"/>
  <c r="H25" i="44"/>
  <c r="I25" i="44"/>
  <c r="J15" i="43"/>
  <c r="H15" i="43"/>
  <c r="I11" i="54"/>
  <c r="J11" i="54"/>
  <c r="H11" i="54"/>
  <c r="J52" i="43"/>
  <c r="H52" i="43"/>
  <c r="I52" i="43"/>
  <c r="I16" i="54"/>
  <c r="H16" i="54"/>
  <c r="J16" i="54"/>
  <c r="J17" i="43"/>
  <c r="H33" i="44"/>
  <c r="J33" i="44"/>
  <c r="I33" i="44"/>
  <c r="J36" i="17"/>
  <c r="H36" i="17"/>
  <c r="I36" i="17"/>
  <c r="I20" i="44"/>
  <c r="H25" i="43"/>
  <c r="I25" i="43"/>
  <c r="J25" i="43"/>
  <c r="J36" i="44"/>
  <c r="I55" i="43"/>
  <c r="H27" i="43"/>
  <c r="J27" i="43"/>
  <c r="J11" i="17"/>
  <c r="H11" i="17"/>
  <c r="I11" i="17"/>
  <c r="H37" i="54"/>
  <c r="I37" i="54"/>
  <c r="J37" i="54"/>
  <c r="J19" i="44"/>
  <c r="H21" i="43"/>
  <c r="J21" i="43"/>
  <c r="I21" i="43"/>
  <c r="H31" i="54"/>
  <c r="I31" i="54"/>
  <c r="J31" i="54"/>
  <c r="I53" i="43"/>
  <c r="H53" i="43"/>
  <c r="J33" i="43"/>
  <c r="H33" i="43"/>
  <c r="I33" i="43"/>
  <c r="J13" i="44"/>
  <c r="I13" i="44"/>
  <c r="H13" i="44"/>
  <c r="J48" i="43"/>
  <c r="H48" i="43"/>
  <c r="I48" i="43"/>
  <c r="J34" i="43"/>
  <c r="H34" i="43"/>
  <c r="I34" i="43"/>
  <c r="J20" i="44"/>
  <c r="J12" i="17"/>
  <c r="H12" i="17"/>
  <c r="I12" i="17"/>
  <c r="J31" i="44"/>
  <c r="H31" i="44"/>
  <c r="I31" i="44"/>
  <c r="H8" i="43"/>
  <c r="I8" i="43"/>
  <c r="J8" i="43"/>
  <c r="I29" i="43"/>
  <c r="J29" i="43"/>
  <c r="H29" i="43"/>
  <c r="I31" i="17"/>
  <c r="H31" i="17"/>
  <c r="J31" i="17"/>
  <c r="I10" i="17"/>
  <c r="H10" i="17"/>
  <c r="J10" i="17"/>
  <c r="J36" i="43"/>
  <c r="H36" i="43"/>
  <c r="I36" i="43"/>
  <c r="I37" i="43"/>
  <c r="J37" i="43"/>
  <c r="H37" i="43"/>
  <c r="H11" i="44"/>
  <c r="I11" i="44"/>
  <c r="J11" i="44"/>
  <c r="I27" i="43"/>
  <c r="I40" i="44"/>
  <c r="H40" i="44"/>
  <c r="J40" i="44"/>
  <c r="I12" i="44"/>
  <c r="H23" i="43"/>
  <c r="J23" i="43"/>
  <c r="J26" i="43"/>
  <c r="I26" i="43"/>
  <c r="H26" i="43"/>
  <c r="I12" i="54"/>
  <c r="H12" i="54"/>
  <c r="J12" i="54"/>
  <c r="J32" i="44"/>
  <c r="H32" i="44"/>
  <c r="I32" i="44"/>
  <c r="J44" i="43"/>
  <c r="J9" i="43"/>
  <c r="I9" i="43"/>
  <c r="H9" i="43"/>
  <c r="J38" i="43"/>
  <c r="H38" i="43"/>
  <c r="I38" i="43"/>
  <c r="I44" i="43"/>
  <c r="J41" i="43"/>
  <c r="H41" i="43"/>
  <c r="I41" i="43"/>
  <c r="I9" i="44"/>
  <c r="H9" i="44"/>
  <c r="J9" i="44"/>
  <c r="H22" i="44"/>
  <c r="J22" i="44"/>
  <c r="I22" i="44"/>
  <c r="H49" i="43"/>
  <c r="I49" i="43"/>
  <c r="J49" i="43"/>
  <c r="I14" i="44"/>
  <c r="H14" i="44"/>
  <c r="J14" i="44"/>
  <c r="H14" i="43"/>
  <c r="I14" i="43"/>
  <c r="J14" i="43"/>
  <c r="I37" i="17"/>
  <c r="H37" i="17"/>
  <c r="J37" i="17"/>
  <c r="H30" i="44"/>
  <c r="I30" i="44"/>
  <c r="J30" i="44"/>
  <c r="J53" i="43"/>
  <c r="H33" i="17"/>
  <c r="J33" i="17"/>
  <c r="I33" i="17"/>
  <c r="H10" i="44"/>
  <c r="J10" i="44"/>
  <c r="I10" i="44"/>
  <c r="Q28" i="44"/>
  <c r="Q10" i="44"/>
  <c r="P24" i="44"/>
  <c r="Q23" i="44"/>
  <c r="R15" i="44"/>
  <c r="R17" i="44"/>
  <c r="P38" i="44"/>
  <c r="P28" i="44"/>
  <c r="R23" i="44"/>
  <c r="R32" i="44"/>
  <c r="Q38" i="44"/>
  <c r="P21" i="44"/>
  <c r="P15" i="44"/>
  <c r="R20" i="44"/>
  <c r="Q18" i="44"/>
  <c r="P26" i="44"/>
  <c r="R14" i="44"/>
  <c r="Q36" i="44"/>
  <c r="P23" i="44"/>
  <c r="Q32" i="44"/>
  <c r="P33" i="44"/>
  <c r="P20" i="44"/>
  <c r="R21" i="44"/>
  <c r="Q30" i="44"/>
  <c r="R35" i="44"/>
  <c r="P16" i="44"/>
  <c r="Q13" i="44"/>
  <c r="R25" i="44"/>
  <c r="Q31" i="44"/>
  <c r="Q20" i="44"/>
  <c r="P9" i="44"/>
  <c r="P29" i="44"/>
  <c r="R29" i="44"/>
  <c r="R16" i="44"/>
  <c r="P40" i="44"/>
  <c r="R37" i="44"/>
  <c r="R28" i="44"/>
  <c r="Q35" i="44"/>
  <c r="P32" i="44"/>
  <c r="Q27" i="44"/>
  <c r="P13" i="44"/>
  <c r="R26" i="44"/>
  <c r="R31" i="44"/>
  <c r="Q14" i="44"/>
  <c r="P18" i="44"/>
  <c r="P31" i="44"/>
  <c r="Q29" i="44"/>
  <c r="R30" i="44"/>
  <c r="Q17" i="44"/>
  <c r="Q40" i="44"/>
  <c r="R39" i="44"/>
  <c r="R22" i="44"/>
  <c r="R24" i="44"/>
  <c r="R9" i="44"/>
  <c r="Q39" i="44"/>
  <c r="Q9" i="44"/>
  <c r="P22" i="44"/>
  <c r="R38" i="44"/>
  <c r="Q21" i="44"/>
  <c r="R19" i="44"/>
  <c r="P12" i="44"/>
  <c r="Q7" i="44"/>
  <c r="P37" i="44"/>
  <c r="Q37" i="44"/>
  <c r="P34" i="44"/>
  <c r="Q25" i="44"/>
  <c r="R36" i="44"/>
  <c r="R8" i="44"/>
  <c r="P8" i="44"/>
  <c r="R18" i="44"/>
  <c r="R7" i="44"/>
  <c r="P14" i="44"/>
  <c r="P30" i="44"/>
  <c r="P19" i="44"/>
  <c r="Q8" i="44"/>
  <c r="P17" i="44"/>
  <c r="Q16" i="44"/>
  <c r="P11" i="44"/>
  <c r="R33" i="44"/>
  <c r="P39" i="44"/>
  <c r="Q12" i="44"/>
  <c r="R12" i="44"/>
  <c r="P27" i="44"/>
  <c r="P10" i="44"/>
  <c r="Q22" i="44"/>
  <c r="R27" i="44"/>
  <c r="Q11" i="44"/>
  <c r="Q34" i="44"/>
  <c r="R10" i="44"/>
  <c r="R13" i="44"/>
  <c r="Q15" i="44"/>
  <c r="Q26" i="44"/>
  <c r="P25" i="44"/>
  <c r="R34" i="44"/>
  <c r="Q19" i="44"/>
  <c r="P35" i="44"/>
  <c r="Q24" i="44"/>
  <c r="Q33" i="44"/>
  <c r="P7" i="44"/>
  <c r="P36" i="44"/>
  <c r="R11" i="44"/>
  <c r="R40" i="44"/>
  <c r="P29" i="45"/>
  <c r="R33" i="45"/>
  <c r="P34" i="45"/>
  <c r="Q38" i="45"/>
  <c r="R31" i="45"/>
  <c r="Q32" i="45"/>
  <c r="R32" i="45"/>
  <c r="R38" i="45"/>
  <c r="P38" i="45"/>
  <c r="P32" i="45"/>
  <c r="Q37" i="45"/>
  <c r="R39" i="45"/>
  <c r="Q36" i="45"/>
  <c r="P33" i="45"/>
  <c r="P36" i="45"/>
  <c r="Q31" i="45"/>
  <c r="Q34" i="45"/>
  <c r="Q35" i="45"/>
  <c r="Q29" i="45"/>
  <c r="R30" i="45"/>
  <c r="R34" i="45"/>
  <c r="P37" i="45"/>
  <c r="Q39" i="45"/>
  <c r="P39" i="45"/>
  <c r="P31" i="45"/>
  <c r="P35" i="45"/>
  <c r="R37" i="45"/>
  <c r="Q30" i="45"/>
  <c r="P30" i="45"/>
  <c r="R29" i="45"/>
  <c r="R36" i="45"/>
  <c r="Q33" i="45"/>
  <c r="R35" i="45"/>
  <c r="M22" i="44"/>
  <c r="N34" i="44"/>
  <c r="N37" i="44"/>
  <c r="M33" i="44"/>
  <c r="L38" i="44"/>
  <c r="L15" i="44"/>
  <c r="N18" i="44"/>
  <c r="M34" i="44"/>
  <c r="L36" i="44"/>
  <c r="N32" i="44"/>
  <c r="N15" i="44"/>
  <c r="L7" i="44"/>
  <c r="N40" i="44"/>
  <c r="M19" i="44"/>
  <c r="M20" i="44"/>
  <c r="N36" i="44"/>
  <c r="N19" i="44"/>
  <c r="L27" i="44"/>
  <c r="N35" i="44"/>
  <c r="M17" i="44"/>
  <c r="M31" i="44"/>
  <c r="L9" i="44"/>
  <c r="L34" i="44"/>
  <c r="M8" i="44"/>
  <c r="N17" i="44"/>
  <c r="L18" i="44"/>
  <c r="N26" i="44"/>
  <c r="N29" i="44"/>
  <c r="L30" i="44"/>
  <c r="N28" i="44"/>
  <c r="L35" i="44"/>
  <c r="M12" i="44"/>
  <c r="M9" i="44"/>
  <c r="N8" i="44"/>
  <c r="L32" i="44"/>
  <c r="L14" i="44"/>
  <c r="M32" i="44"/>
  <c r="N27" i="44"/>
  <c r="N39" i="44"/>
  <c r="M13" i="44"/>
  <c r="L22" i="44"/>
  <c r="M37" i="44"/>
  <c r="L25" i="44"/>
  <c r="N16" i="44"/>
  <c r="L29" i="44"/>
  <c r="N31" i="44"/>
  <c r="M7" i="44"/>
  <c r="N38" i="44"/>
  <c r="L10" i="44"/>
  <c r="M29" i="44"/>
  <c r="N25" i="44"/>
  <c r="M27" i="44"/>
  <c r="N21" i="44"/>
  <c r="M10" i="44"/>
  <c r="M38" i="44"/>
  <c r="M26" i="44"/>
  <c r="N22" i="44"/>
  <c r="M30" i="44"/>
  <c r="L12" i="44"/>
  <c r="L40" i="44"/>
  <c r="M11" i="44"/>
  <c r="M39" i="44"/>
  <c r="M18" i="44"/>
  <c r="M23" i="44"/>
  <c r="L33" i="44"/>
  <c r="N30" i="44"/>
  <c r="N20" i="44"/>
  <c r="M21" i="44"/>
  <c r="M36" i="44"/>
  <c r="N11" i="44"/>
  <c r="M16" i="44"/>
  <c r="M24" i="44"/>
  <c r="N9" i="44"/>
  <c r="M25" i="44"/>
  <c r="M28" i="44"/>
  <c r="N33" i="44"/>
  <c r="M35" i="44"/>
  <c r="L31" i="44"/>
  <c r="L20" i="44"/>
  <c r="M15" i="44"/>
  <c r="L19" i="44"/>
  <c r="L24" i="44"/>
  <c r="L8" i="44"/>
  <c r="M14" i="44"/>
  <c r="N10" i="44"/>
  <c r="N14" i="44"/>
  <c r="N23" i="44"/>
  <c r="L23" i="44"/>
  <c r="L26" i="44"/>
  <c r="M40" i="44"/>
  <c r="L16" i="44"/>
  <c r="L13" i="44"/>
  <c r="L28" i="44"/>
  <c r="L11" i="44"/>
  <c r="N12" i="44"/>
  <c r="L21" i="44"/>
  <c r="L39" i="44"/>
  <c r="N7" i="44"/>
  <c r="L17" i="44"/>
  <c r="N24" i="44"/>
  <c r="B44" i="44"/>
  <c r="L37" i="44"/>
  <c r="N13" i="44"/>
  <c r="V38" i="45" l="1"/>
  <c r="U31" i="45"/>
  <c r="U39" i="45"/>
  <c r="U29" i="45"/>
  <c r="T31" i="45"/>
  <c r="U30" i="45"/>
  <c r="U32" i="45"/>
  <c r="V31" i="45"/>
  <c r="V33" i="45"/>
  <c r="V32" i="45"/>
  <c r="U36" i="45"/>
  <c r="T33" i="45"/>
  <c r="V36" i="45"/>
  <c r="V37" i="45"/>
  <c r="V35" i="45"/>
  <c r="T29" i="45"/>
  <c r="V39" i="45"/>
  <c r="T37" i="45"/>
  <c r="T32" i="45"/>
  <c r="U35" i="45"/>
  <c r="T39" i="45"/>
  <c r="U33" i="45"/>
  <c r="U34" i="45"/>
  <c r="V29" i="45"/>
  <c r="T35" i="45"/>
  <c r="V34" i="45"/>
  <c r="T36" i="45"/>
  <c r="T38" i="45"/>
  <c r="V30" i="45"/>
  <c r="T34" i="45"/>
  <c r="U37" i="45"/>
  <c r="U38" i="45"/>
  <c r="T30" i="45"/>
  <c r="L29" i="45"/>
  <c r="L32" i="45"/>
  <c r="N34" i="45"/>
  <c r="M37" i="45"/>
  <c r="N31" i="45"/>
  <c r="N29" i="45"/>
  <c r="L31" i="45"/>
  <c r="L38" i="45"/>
  <c r="N38" i="45"/>
  <c r="M32" i="45"/>
  <c r="N30" i="45"/>
  <c r="M34" i="45"/>
  <c r="N39" i="45"/>
  <c r="L39" i="45"/>
  <c r="N35" i="45"/>
  <c r="N32" i="45"/>
  <c r="M30" i="45"/>
  <c r="M35" i="45"/>
  <c r="L33" i="45"/>
  <c r="M38" i="45"/>
  <c r="L30" i="45"/>
  <c r="M39" i="45"/>
  <c r="L35" i="45"/>
  <c r="L34" i="45"/>
  <c r="L36" i="45"/>
  <c r="L37" i="45"/>
  <c r="M29" i="45"/>
  <c r="N36" i="45"/>
  <c r="N33" i="45"/>
  <c r="N37" i="45"/>
  <c r="M31" i="45"/>
  <c r="M33" i="45"/>
  <c r="M36" i="45"/>
  <c r="H12" i="47"/>
  <c r="H13" i="47"/>
  <c r="J17" i="47"/>
  <c r="I12" i="47"/>
  <c r="J12" i="47"/>
  <c r="H9" i="47"/>
  <c r="I13" i="47"/>
  <c r="H14" i="47"/>
  <c r="J16" i="47"/>
  <c r="I17" i="47"/>
  <c r="J15" i="47"/>
  <c r="I14" i="47"/>
  <c r="H7" i="47"/>
  <c r="H15" i="47"/>
  <c r="H16" i="47"/>
  <c r="J11" i="47"/>
  <c r="J14" i="47"/>
  <c r="H11" i="47"/>
  <c r="I15" i="47"/>
  <c r="I8" i="47"/>
  <c r="J8" i="47"/>
  <c r="J7" i="47"/>
  <c r="H8" i="47"/>
  <c r="I19" i="47"/>
  <c r="I11" i="47"/>
  <c r="H19" i="47"/>
  <c r="J13" i="47"/>
  <c r="J10" i="47"/>
  <c r="I9" i="47"/>
  <c r="J21" i="47"/>
  <c r="I7" i="47"/>
  <c r="H17" i="47"/>
  <c r="B26" i="47"/>
  <c r="H18" i="47"/>
  <c r="J18" i="47"/>
  <c r="I10" i="47"/>
  <c r="J9" i="47"/>
  <c r="H10" i="47"/>
  <c r="I20" i="47"/>
  <c r="I21" i="47"/>
  <c r="I16" i="47"/>
  <c r="J19" i="47"/>
  <c r="H20" i="47"/>
  <c r="H21" i="47"/>
  <c r="I18" i="47"/>
  <c r="J20" i="47"/>
</calcChain>
</file>

<file path=xl/sharedStrings.xml><?xml version="1.0" encoding="utf-8"?>
<sst xmlns="http://schemas.openxmlformats.org/spreadsheetml/2006/main" count="3909" uniqueCount="294">
  <si>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</si>
  <si>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</si>
  <si>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</si>
  <si>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</si>
  <si>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</si>
  <si>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</si>
  <si>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</si>
  <si>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</si>
  <si>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</si>
  <si>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</si>
  <si>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</si>
  <si>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</si>
  <si>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</si>
  <si>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</si>
  <si>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</si>
  <si>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</si>
  <si>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</si>
  <si>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</si>
  <si>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</si>
  <si>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</si>
  <si>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</si>
  <si>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</si>
  <si>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</si>
  <si>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</si>
  <si>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</si>
  <si>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</si>
  <si>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</si>
  <si>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</si>
  <si>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</si>
  <si>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</si>
  <si>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</si>
  <si>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</si>
  <si>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</si>
  <si>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</si>
  <si>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</si>
  <si>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</si>
  <si>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</si>
  <si>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</si>
  <si>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</si>
  <si>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</si>
  <si>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</si>
  <si>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</si>
  <si>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</si>
  <si>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</si>
  <si>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</si>
  <si>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</si>
  <si>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</si>
  <si>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</si>
  <si>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</si>
  <si>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</si>
  <si>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</si>
  <si>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</si>
  <si>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</si>
  <si>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</si>
  <si>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</si>
  <si>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</si>
  <si>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</si>
  <si>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</si>
  <si>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</si>
  <si>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</si>
  <si>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</si>
  <si>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</si>
  <si>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</si>
  <si>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</si>
  <si>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</si>
  <si>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</si>
  <si>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</si>
  <si>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</si>
  <si>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</si>
  <si>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</si>
  <si>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</si>
  <si>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</si>
  <si>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</si>
  <si>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</si>
  <si>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</si>
  <si>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</si>
  <si>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</si>
  <si>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</si>
  <si>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</si>
  <si>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</si>
  <si>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</si>
  <si>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</si>
  <si>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</si>
  <si>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</si>
  <si>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</si>
  <si>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</si>
  <si>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</si>
  <si>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</si>
  <si>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</si>
  <si>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</si>
  <si>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</si>
  <si>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</si>
  <si>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</si>
  <si>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</si>
  <si>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</si>
  <si>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</si>
  <si>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</si>
  <si>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</si>
  <si>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</si>
  <si>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</si>
  <si>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</si>
  <si>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</si>
  <si>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</si>
  <si>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</si>
  <si>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</si>
  <si>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</si>
  <si>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</si>
  <si>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</si>
  <si>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</si>
  <si>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</si>
  <si>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</si>
  <si>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</si>
  <si>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</si>
  <si>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</si>
  <si>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</si>
  <si>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</si>
  <si>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</si>
  <si>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</si>
  <si>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</si>
  <si>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</si>
  <si>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</si>
  <si>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</si>
  <si>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</si>
  <si>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</si>
  <si>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</si>
  <si>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</si>
  <si>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</si>
  <si>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</si>
  <si>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</si>
  <si>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</si>
  <si>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</si>
  <si>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</si>
  <si>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</si>
  <si>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</si>
  <si>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</si>
  <si>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</si>
  <si>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</si>
  <si>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</si>
  <si>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</si>
  <si>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</si>
  <si>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</si>
  <si>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</si>
  <si>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</si>
  <si>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</si>
  <si>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</si>
  <si>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</si>
  <si>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</si>
  <si>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</si>
  <si>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</si>
  <si>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</si>
  <si>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</si>
  <si>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</si>
  <si>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</si>
  <si>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</si>
  <si>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</si>
  <si>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</si>
  <si>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</si>
  <si>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</si>
  <si>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</si>
  <si>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</si>
  <si>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</si>
  <si>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</si>
  <si>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</si>
  <si>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</si>
  <si>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</si>
  <si>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</si>
  <si>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</si>
  <si>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</si>
  <si>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</si>
  <si>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</si>
  <si>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</si>
  <si>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</si>
  <si>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</si>
  <si>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</si>
  <si>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</si>
  <si>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</si>
  <si>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</si>
  <si>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</si>
  <si>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</si>
  <si>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</si>
  <si>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</si>
  <si>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</si>
  <si>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</si>
  <si>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</si>
  <si>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</si>
  <si>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</si>
  <si>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</si>
  <si>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</si>
  <si>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</si>
  <si>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</si>
  <si>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</si>
  <si>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</si>
  <si>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</si>
  <si>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</si>
  <si>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</si>
  <si>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</si>
  <si>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</si>
  <si>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</si>
  <si>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</si>
  <si>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</si>
  <si>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</si>
  <si>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</si>
  <si>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</si>
  <si>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</si>
  <si>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</si>
  <si>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</si>
  <si>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</si>
  <si>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</si>
  <si>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</si>
  <si>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</si>
  <si>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</si>
  <si>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</si>
  <si>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</si>
  <si>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</si>
  <si>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</si>
  <si>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</si>
  <si>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</si>
  <si>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</si>
  <si>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</si>
  <si>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</si>
  <si>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</si>
  <si>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</si>
  <si>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</si>
  <si>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</si>
  <si>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</si>
  <si>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</si>
  <si>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</si>
  <si>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</si>
  <si>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</si>
  <si>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</si>
  <si>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</si>
  <si>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</si>
  <si>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</si>
  <si>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</si>
  <si>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</si>
  <si>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</si>
  <si>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</si>
  <si>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</si>
  <si>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</si>
  <si>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</si>
  <si>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</si>
  <si>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</si>
  <si>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</si>
  <si>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</si>
  <si>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</si>
  <si>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</si>
  <si>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</si>
  <si>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</si>
  <si>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</si>
  <si>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</si>
  <si>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</si>
  <si>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</si>
  <si>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</si>
  <si>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</si>
  <si>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</si>
  <si>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</si>
  <si>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</si>
  <si>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</si>
  <si>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</si>
  <si>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</si>
  <si>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</si>
  <si>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</si>
  <si>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</si>
  <si>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</si>
  <si>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t xml:space="preserve">CEBOLLA MORADA SIN TALLO </t>
  </si>
  <si>
    <t>ACHIOTE EN GRANO</t>
  </si>
  <si>
    <t xml:space="preserve">CACAO </t>
  </si>
  <si>
    <t xml:space="preserve">SAL </t>
  </si>
  <si>
    <t>SOYA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</si>
  <si>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</si>
  <si>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</si>
  <si>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</si>
  <si>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</si>
  <si>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</si>
  <si>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</si>
  <si>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</si>
  <si>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</si>
  <si>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Máx. de PRECIO CONSUMIDOR3</t>
  </si>
  <si>
    <t>Lunes</t>
  </si>
  <si>
    <t>Martes</t>
  </si>
  <si>
    <t>Jueves</t>
  </si>
  <si>
    <t>Viernes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</si>
  <si>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</si>
  <si>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</t>
    </r>
  </si>
  <si>
    <r>
      <t xml:space="preserve">Leyenda: </t>
    </r>
    <r>
      <rPr>
        <sz val="11"/>
        <color indexed="17"/>
        <rFont val="Calibri"/>
        <family val="2"/>
        <scheme val="minor"/>
      </rPr>
      <t>(123)</t>
    </r>
    <r>
      <rPr>
        <sz val="11"/>
        <color theme="1"/>
        <rFont val="Calibri"/>
        <family val="2"/>
        <scheme val="minor"/>
      </rPr>
      <t xml:space="preserve">: Disminución de los promedios / </t>
    </r>
    <r>
      <rPr>
        <sz val="11"/>
        <color indexed="10"/>
        <rFont val="Calibri"/>
        <family val="2"/>
        <scheme val="minor"/>
      </rPr>
      <t>100%</t>
    </r>
    <r>
      <rPr>
        <sz val="11"/>
        <color theme="1"/>
        <rFont val="Calibri"/>
        <family val="2"/>
        <scheme val="minor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</si>
  <si>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anterior.</t>
    </r>
  </si>
  <si>
    <t>Promedio de PRECIO CONSUMIDOR</t>
  </si>
  <si>
    <t>Mín. de PRECIO CONSUMIDOR2</t>
  </si>
  <si>
    <t>TRIGO</t>
  </si>
  <si>
    <t>CARNE DE POLLO ENTERO</t>
  </si>
  <si>
    <t>HUEVO GRANDE</t>
  </si>
  <si>
    <t>HUEVO MEDIANO</t>
  </si>
  <si>
    <t>DIVISION CANASTA</t>
  </si>
  <si>
    <t>(Varios elementos)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</si>
</sst>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8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  <font>
      <sz val="9"/>
      <color theme="1"/>
      <name val="Open Sans"/>
      <family val="2"/>
    </font>
    <font>
      <sz val="11"/>
      <color indexed="17"/>
      <name val="Calibri"/>
      <family val="2"/>
      <scheme val="minor"/>
    </font>
    <font>
      <sz val="11"/>
      <color indexed="10"/>
      <name val="Calibri"/>
      <family val="2"/>
      <scheme val="minor"/>
    </font>
    <font>
      <sz val="8"/>
      <color theme="1"/>
      <name val="Open Sans"/>
      <family val="2"/>
    </font>
    <font>
      <sz val="9"/>
      <name val="Open Sans"/>
      <family val="2"/>
    </font>
    <font>
      <sz val="8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ck">
        <color theme="0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ck">
        <color theme="0"/>
      </right>
      <top style="medium">
        <color auto="1"/>
      </top>
      <bottom/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61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0" borderId="0" xfId="0" applyFont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0" fillId="0" borderId="0" xfId="0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pivotButton="1"/>
    <xf numFmtId="0" fontId="0" fillId="0" borderId="0" xfId="0"/>
    <xf numFmtId="0" fontId="34" fillId="0" borderId="0" xfId="400" applyFill="1" applyBorder="1" applyAlignment="1">
      <alignment horizontal="center" vertical="center"/>
    </xf>
    <xf numFmtId="4" fontId="80" fillId="24" borderId="41" xfId="329" applyNumberFormat="1" applyFont="1" applyFill="1" applyBorder="1" applyAlignment="1" applyProtection="1">
      <alignment horizontal="center" vertical="center"/>
      <protection hidden="1"/>
    </xf>
    <xf numFmtId="4" fontId="80" fillId="24" borderId="0" xfId="329" applyNumberFormat="1" applyFont="1" applyFill="1" applyBorder="1" applyAlignment="1" applyProtection="1">
      <alignment horizontal="center" vertical="center"/>
      <protection hidden="1"/>
    </xf>
    <xf numFmtId="166" fontId="76" fillId="0" borderId="0" xfId="347" applyNumberFormat="1" applyFont="1" applyFill="1" applyBorder="1" applyAlignment="1" applyProtection="1">
      <alignment horizontal="center" vertical="center"/>
      <protection hidden="1"/>
    </xf>
    <xf numFmtId="0" fontId="76" fillId="0" borderId="0" xfId="0" applyFont="1" applyBorder="1" applyAlignment="1">
      <alignment horizontal="left"/>
    </xf>
    <xf numFmtId="0" fontId="79" fillId="0" borderId="42" xfId="0" applyFont="1" applyBorder="1" applyAlignment="1">
      <alignment horizontal="left" vertical="center"/>
    </xf>
    <xf numFmtId="4" fontId="76" fillId="0" borderId="0" xfId="329" applyNumberFormat="1" applyFont="1" applyFill="1" applyBorder="1" applyAlignment="1" applyProtection="1">
      <alignment horizontal="center" vertical="center"/>
      <protection hidden="1"/>
    </xf>
    <xf numFmtId="170" fontId="76" fillId="0" borderId="0" xfId="329" applyNumberFormat="1" applyFont="1" applyFill="1" applyBorder="1" applyAlignment="1" applyProtection="1">
      <alignment horizontal="center" vertical="center"/>
      <protection hidden="1"/>
    </xf>
    <xf numFmtId="169" fontId="80" fillId="24" borderId="41" xfId="329" applyNumberFormat="1" applyFont="1" applyFill="1" applyBorder="1" applyAlignment="1" applyProtection="1">
      <alignment horizontal="center" vertical="center"/>
      <protection hidden="1"/>
    </xf>
    <xf numFmtId="169" fontId="80" fillId="24" borderId="0" xfId="329" applyNumberFormat="1" applyFont="1" applyFill="1" applyBorder="1" applyAlignment="1" applyProtection="1">
      <alignment horizontal="center" vertical="center"/>
      <protection hidden="1"/>
    </xf>
    <xf numFmtId="0" fontId="79" fillId="0" borderId="43" xfId="0" applyFont="1" applyBorder="1" applyAlignment="1">
      <alignment horizontal="left" vertical="center"/>
    </xf>
    <xf numFmtId="0" fontId="76" fillId="0" borderId="0" xfId="329" applyFont="1" applyFill="1" applyBorder="1" applyAlignment="1" applyProtection="1">
      <alignment horizontal="center" vertical="center"/>
      <protection hidden="1"/>
    </xf>
    <xf numFmtId="2" fontId="0" fillId="0" borderId="0" xfId="0" applyNumberFormat="1"/>
    <xf numFmtId="0" fontId="0" fillId="0" borderId="0" xfId="0"/>
    <xf numFmtId="9" fontId="59" fillId="0" borderId="0" xfId="405" applyFont="1" applyFill="1" applyBorder="1" applyAlignment="1">
      <alignment horizontal="center" vertical="center"/>
    </xf>
    <xf numFmtId="164" fontId="59" fillId="0" borderId="0" xfId="403" applyFont="1" applyFill="1" applyBorder="1" applyAlignment="1">
      <alignment horizontal="right" vertical="center"/>
    </xf>
    <xf numFmtId="166" fontId="59" fillId="0" borderId="0" xfId="405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2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58" fillId="26" borderId="0" xfId="0" applyFont="1" applyFill="1" applyAlignment="1" applyProtection="1">
      <alignment horizontal="center" vertical="top" wrapText="1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</cellXfs>
  <cellStyles count="416">
    <cellStyle name="20% - Énfasis1 2" xfId="1" xr:uid="{00000000-0005-0000-0000-000000000000}"/>
    <cellStyle name="20% - Énfasis1 2 2" xfId="2" xr:uid="{00000000-0005-0000-0000-000001000000}"/>
    <cellStyle name="20% - Énfasis1 3" xfId="3" xr:uid="{00000000-0005-0000-0000-000002000000}"/>
    <cellStyle name="20% - Énfasis1 3 2" xfId="4" xr:uid="{00000000-0005-0000-0000-000003000000}"/>
    <cellStyle name="20% - Énfasis1 4" xfId="5" xr:uid="{00000000-0005-0000-0000-000004000000}"/>
    <cellStyle name="20% - Énfasis1 4 2" xfId="6" xr:uid="{00000000-0005-0000-0000-000005000000}"/>
    <cellStyle name="20% - Énfasis1 5" xfId="7" xr:uid="{00000000-0005-0000-0000-000006000000}"/>
    <cellStyle name="20% - Énfasis1 5 2" xfId="8" xr:uid="{00000000-0005-0000-0000-000007000000}"/>
    <cellStyle name="20% - Énfasis1 6" xfId="9" xr:uid="{00000000-0005-0000-0000-000008000000}"/>
    <cellStyle name="20% - Énfasis1 7" xfId="10" xr:uid="{00000000-0005-0000-0000-000009000000}"/>
    <cellStyle name="20% - Énfasis2 2" xfId="11" xr:uid="{00000000-0005-0000-0000-00000A000000}"/>
    <cellStyle name="20% - Énfasis2 2 2" xfId="12" xr:uid="{00000000-0005-0000-0000-00000B000000}"/>
    <cellStyle name="20% - Énfasis2 3" xfId="13" xr:uid="{00000000-0005-0000-0000-00000C000000}"/>
    <cellStyle name="20% - Énfasis2 3 2" xfId="14" xr:uid="{00000000-0005-0000-0000-00000D000000}"/>
    <cellStyle name="20% - Énfasis2 4" xfId="15" xr:uid="{00000000-0005-0000-0000-00000E000000}"/>
    <cellStyle name="20% - Énfasis2 4 2" xfId="16" xr:uid="{00000000-0005-0000-0000-00000F000000}"/>
    <cellStyle name="20% - Énfasis2 5" xfId="17" xr:uid="{00000000-0005-0000-0000-000010000000}"/>
    <cellStyle name="20% - Énfasis2 5 2" xfId="18" xr:uid="{00000000-0005-0000-0000-000011000000}"/>
    <cellStyle name="20% - Énfasis2 6" xfId="19" xr:uid="{00000000-0005-0000-0000-000012000000}"/>
    <cellStyle name="20% - Énfasis2 7" xfId="20" xr:uid="{00000000-0005-0000-0000-000013000000}"/>
    <cellStyle name="20% - Énfasis3 2" xfId="21" xr:uid="{00000000-0005-0000-0000-000014000000}"/>
    <cellStyle name="20% - Énfasis3 2 2" xfId="22" xr:uid="{00000000-0005-0000-0000-000015000000}"/>
    <cellStyle name="20% - Énfasis3 3" xfId="23" xr:uid="{00000000-0005-0000-0000-000016000000}"/>
    <cellStyle name="20% - Énfasis3 3 2" xfId="24" xr:uid="{00000000-0005-0000-0000-000017000000}"/>
    <cellStyle name="20% - Énfasis3 4" xfId="25" xr:uid="{00000000-0005-0000-0000-000018000000}"/>
    <cellStyle name="20% - Énfasis3 4 2" xfId="26" xr:uid="{00000000-0005-0000-0000-000019000000}"/>
    <cellStyle name="20% - Énfasis3 5" xfId="27" xr:uid="{00000000-0005-0000-0000-00001A000000}"/>
    <cellStyle name="20% - Énfasis3 5 2" xfId="28" xr:uid="{00000000-0005-0000-0000-00001B000000}"/>
    <cellStyle name="20% - Énfasis3 6" xfId="29" xr:uid="{00000000-0005-0000-0000-00001C000000}"/>
    <cellStyle name="20% - Énfasis3 7" xfId="30" xr:uid="{00000000-0005-0000-0000-00001D000000}"/>
    <cellStyle name="20% - Énfasis4 2" xfId="31" xr:uid="{00000000-0005-0000-0000-00001E000000}"/>
    <cellStyle name="20% - Énfasis4 2 2" xfId="32" xr:uid="{00000000-0005-0000-0000-00001F000000}"/>
    <cellStyle name="20% - Énfasis4 3" xfId="33" xr:uid="{00000000-0005-0000-0000-000020000000}"/>
    <cellStyle name="20% - Énfasis4 3 2" xfId="34" xr:uid="{00000000-0005-0000-0000-000021000000}"/>
    <cellStyle name="20% - Énfasis4 4" xfId="35" xr:uid="{00000000-0005-0000-0000-000022000000}"/>
    <cellStyle name="20% - Énfasis4 4 2" xfId="36" xr:uid="{00000000-0005-0000-0000-000023000000}"/>
    <cellStyle name="20% - Énfasis4 5" xfId="37" xr:uid="{00000000-0005-0000-0000-000024000000}"/>
    <cellStyle name="20% - Énfasis4 5 2" xfId="38" xr:uid="{00000000-0005-0000-0000-000025000000}"/>
    <cellStyle name="20% - Énfasis4 6" xfId="39" xr:uid="{00000000-0005-0000-0000-000026000000}"/>
    <cellStyle name="20% - Énfasis4 7" xfId="40" xr:uid="{00000000-0005-0000-0000-000027000000}"/>
    <cellStyle name="20% - Énfasis5 2" xfId="41" xr:uid="{00000000-0005-0000-0000-000028000000}"/>
    <cellStyle name="20% - Énfasis5 2 2" xfId="42" xr:uid="{00000000-0005-0000-0000-000029000000}"/>
    <cellStyle name="20% - Énfasis5 3" xfId="43" xr:uid="{00000000-0005-0000-0000-00002A000000}"/>
    <cellStyle name="20% - Énfasis5 3 2" xfId="44" xr:uid="{00000000-0005-0000-0000-00002B000000}"/>
    <cellStyle name="20% - Énfasis5 4" xfId="45" xr:uid="{00000000-0005-0000-0000-00002C000000}"/>
    <cellStyle name="20% - Énfasis5 4 2" xfId="46" xr:uid="{00000000-0005-0000-0000-00002D000000}"/>
    <cellStyle name="20% - Énfasis5 5" xfId="47" xr:uid="{00000000-0005-0000-0000-00002E000000}"/>
    <cellStyle name="20% - Énfasis5 5 2" xfId="48" xr:uid="{00000000-0005-0000-0000-00002F000000}"/>
    <cellStyle name="20% - Énfasis5 6" xfId="49" xr:uid="{00000000-0005-0000-0000-000030000000}"/>
    <cellStyle name="20% - Énfasis5 7" xfId="50" xr:uid="{00000000-0005-0000-0000-000031000000}"/>
    <cellStyle name="20% - Énfasis6 2" xfId="51" xr:uid="{00000000-0005-0000-0000-000032000000}"/>
    <cellStyle name="20% - Énfasis6 2 2" xfId="52" xr:uid="{00000000-0005-0000-0000-000033000000}"/>
    <cellStyle name="20% - Énfasis6 3" xfId="53" xr:uid="{00000000-0005-0000-0000-000034000000}"/>
    <cellStyle name="20% - Énfasis6 3 2" xfId="54" xr:uid="{00000000-0005-0000-0000-000035000000}"/>
    <cellStyle name="20% - Énfasis6 4" xfId="55" xr:uid="{00000000-0005-0000-0000-000036000000}"/>
    <cellStyle name="20% - Énfasis6 4 2" xfId="56" xr:uid="{00000000-0005-0000-0000-000037000000}"/>
    <cellStyle name="20% - Énfasis6 5" xfId="57" xr:uid="{00000000-0005-0000-0000-000038000000}"/>
    <cellStyle name="20% - Énfasis6 5 2" xfId="58" xr:uid="{00000000-0005-0000-0000-000039000000}"/>
    <cellStyle name="20% - Énfasis6 6" xfId="59" xr:uid="{00000000-0005-0000-0000-00003A000000}"/>
    <cellStyle name="20% - Énfasis6 7" xfId="60" xr:uid="{00000000-0005-0000-0000-00003B000000}"/>
    <cellStyle name="40% - Énfasis1 2" xfId="61" xr:uid="{00000000-0005-0000-0000-00003C000000}"/>
    <cellStyle name="40% - Énfasis1 2 2" xfId="62" xr:uid="{00000000-0005-0000-0000-00003D000000}"/>
    <cellStyle name="40% - Énfasis1 3" xfId="63" xr:uid="{00000000-0005-0000-0000-00003E000000}"/>
    <cellStyle name="40% - Énfasis1 3 2" xfId="64" xr:uid="{00000000-0005-0000-0000-00003F000000}"/>
    <cellStyle name="40% - Énfasis1 4" xfId="65" xr:uid="{00000000-0005-0000-0000-000040000000}"/>
    <cellStyle name="40% - Énfasis1 4 2" xfId="66" xr:uid="{00000000-0005-0000-0000-000041000000}"/>
    <cellStyle name="40% - Énfasis1 5" xfId="67" xr:uid="{00000000-0005-0000-0000-000042000000}"/>
    <cellStyle name="40% - Énfasis1 5 2" xfId="68" xr:uid="{00000000-0005-0000-0000-000043000000}"/>
    <cellStyle name="40% - Énfasis1 6" xfId="69" xr:uid="{00000000-0005-0000-0000-000044000000}"/>
    <cellStyle name="40% - Énfasis1 7" xfId="70" xr:uid="{00000000-0005-0000-0000-000045000000}"/>
    <cellStyle name="40% - Énfasis2 2" xfId="71" xr:uid="{00000000-0005-0000-0000-000046000000}"/>
    <cellStyle name="40% - Énfasis2 2 2" xfId="72" xr:uid="{00000000-0005-0000-0000-000047000000}"/>
    <cellStyle name="40% - Énfasis2 3" xfId="73" xr:uid="{00000000-0005-0000-0000-000048000000}"/>
    <cellStyle name="40% - Énfasis2 3 2" xfId="74" xr:uid="{00000000-0005-0000-0000-000049000000}"/>
    <cellStyle name="40% - Énfasis2 4" xfId="75" xr:uid="{00000000-0005-0000-0000-00004A000000}"/>
    <cellStyle name="40% - Énfasis2 4 2" xfId="76" xr:uid="{00000000-0005-0000-0000-00004B000000}"/>
    <cellStyle name="40% - Énfasis2 5" xfId="77" xr:uid="{00000000-0005-0000-0000-00004C000000}"/>
    <cellStyle name="40% - Énfasis2 5 2" xfId="78" xr:uid="{00000000-0005-0000-0000-00004D000000}"/>
    <cellStyle name="40% - Énfasis2 6" xfId="79" xr:uid="{00000000-0005-0000-0000-00004E000000}"/>
    <cellStyle name="40% - Énfasis2 7" xfId="80" xr:uid="{00000000-0005-0000-0000-00004F000000}"/>
    <cellStyle name="40% - Énfasis3 2" xfId="81" xr:uid="{00000000-0005-0000-0000-000050000000}"/>
    <cellStyle name="40% - Énfasis3 2 2" xfId="82" xr:uid="{00000000-0005-0000-0000-000051000000}"/>
    <cellStyle name="40% - Énfasis3 3" xfId="83" xr:uid="{00000000-0005-0000-0000-000052000000}"/>
    <cellStyle name="40% - Énfasis3 3 2" xfId="84" xr:uid="{00000000-0005-0000-0000-000053000000}"/>
    <cellStyle name="40% - Énfasis3 4" xfId="85" xr:uid="{00000000-0005-0000-0000-000054000000}"/>
    <cellStyle name="40% - Énfasis3 4 2" xfId="86" xr:uid="{00000000-0005-0000-0000-000055000000}"/>
    <cellStyle name="40% - Énfasis3 5" xfId="87" xr:uid="{00000000-0005-0000-0000-000056000000}"/>
    <cellStyle name="40% - Énfasis3 5 2" xfId="88" xr:uid="{00000000-0005-0000-0000-000057000000}"/>
    <cellStyle name="40% - Énfasis3 6" xfId="89" xr:uid="{00000000-0005-0000-0000-000058000000}"/>
    <cellStyle name="40% - Énfasis3 7" xfId="90" xr:uid="{00000000-0005-0000-0000-000059000000}"/>
    <cellStyle name="40% - Énfasis4 2" xfId="91" xr:uid="{00000000-0005-0000-0000-00005A000000}"/>
    <cellStyle name="40% - Énfasis4 2 2" xfId="92" xr:uid="{00000000-0005-0000-0000-00005B000000}"/>
    <cellStyle name="40% - Énfasis4 3" xfId="93" xr:uid="{00000000-0005-0000-0000-00005C000000}"/>
    <cellStyle name="40% - Énfasis4 3 2" xfId="94" xr:uid="{00000000-0005-0000-0000-00005D000000}"/>
    <cellStyle name="40% - Énfasis4 4" xfId="95" xr:uid="{00000000-0005-0000-0000-00005E000000}"/>
    <cellStyle name="40% - Énfasis4 4 2" xfId="96" xr:uid="{00000000-0005-0000-0000-00005F000000}"/>
    <cellStyle name="40% - Énfasis4 5" xfId="97" xr:uid="{00000000-0005-0000-0000-000060000000}"/>
    <cellStyle name="40% - Énfasis4 5 2" xfId="98" xr:uid="{00000000-0005-0000-0000-000061000000}"/>
    <cellStyle name="40% - Énfasis4 6" xfId="99" xr:uid="{00000000-0005-0000-0000-000062000000}"/>
    <cellStyle name="40% - Énfasis4 7" xfId="100" xr:uid="{00000000-0005-0000-0000-000063000000}"/>
    <cellStyle name="40% - Énfasis5 2" xfId="101" xr:uid="{00000000-0005-0000-0000-000064000000}"/>
    <cellStyle name="40% - Énfasis5 2 2" xfId="102" xr:uid="{00000000-0005-0000-0000-000065000000}"/>
    <cellStyle name="40% - Énfasis5 3" xfId="103" xr:uid="{00000000-0005-0000-0000-000066000000}"/>
    <cellStyle name="40% - Énfasis5 3 2" xfId="104" xr:uid="{00000000-0005-0000-0000-000067000000}"/>
    <cellStyle name="40% - Énfasis5 4" xfId="105" xr:uid="{00000000-0005-0000-0000-000068000000}"/>
    <cellStyle name="40% - Énfasis5 4 2" xfId="106" xr:uid="{00000000-0005-0000-0000-000069000000}"/>
    <cellStyle name="40% - Énfasis5 5" xfId="107" xr:uid="{00000000-0005-0000-0000-00006A000000}"/>
    <cellStyle name="40% - Énfasis5 5 2" xfId="108" xr:uid="{00000000-0005-0000-0000-00006B000000}"/>
    <cellStyle name="40% - Énfasis5 6" xfId="109" xr:uid="{00000000-0005-0000-0000-00006C000000}"/>
    <cellStyle name="40% - Énfasis5 7" xfId="110" xr:uid="{00000000-0005-0000-0000-00006D000000}"/>
    <cellStyle name="40% - Énfasis6 2" xfId="111" xr:uid="{00000000-0005-0000-0000-00006E000000}"/>
    <cellStyle name="40% - Énfasis6 2 2" xfId="112" xr:uid="{00000000-0005-0000-0000-00006F000000}"/>
    <cellStyle name="40% - Énfasis6 3" xfId="113" xr:uid="{00000000-0005-0000-0000-000070000000}"/>
    <cellStyle name="40% - Énfasis6 3 2" xfId="114" xr:uid="{00000000-0005-0000-0000-000071000000}"/>
    <cellStyle name="40% - Énfasis6 4" xfId="115" xr:uid="{00000000-0005-0000-0000-000072000000}"/>
    <cellStyle name="40% - Énfasis6 4 2" xfId="116" xr:uid="{00000000-0005-0000-0000-000073000000}"/>
    <cellStyle name="40% - Énfasis6 5" xfId="117" xr:uid="{00000000-0005-0000-0000-000074000000}"/>
    <cellStyle name="40% - Énfasis6 5 2" xfId="118" xr:uid="{00000000-0005-0000-0000-000075000000}"/>
    <cellStyle name="40% - Énfasis6 6" xfId="119" xr:uid="{00000000-0005-0000-0000-000076000000}"/>
    <cellStyle name="40% - Énfasis6 7" xfId="120" xr:uid="{00000000-0005-0000-0000-000077000000}"/>
    <cellStyle name="60% - Énfasis1 2" xfId="121" xr:uid="{00000000-0005-0000-0000-000078000000}"/>
    <cellStyle name="60% - Énfasis1 3" xfId="122" xr:uid="{00000000-0005-0000-0000-000079000000}"/>
    <cellStyle name="60% - Énfasis1 4" xfId="123" xr:uid="{00000000-0005-0000-0000-00007A000000}"/>
    <cellStyle name="60% - Énfasis1 5" xfId="124" xr:uid="{00000000-0005-0000-0000-00007B000000}"/>
    <cellStyle name="60% - Énfasis1 6" xfId="125" xr:uid="{00000000-0005-0000-0000-00007C000000}"/>
    <cellStyle name="60% - Énfasis1 7" xfId="126" xr:uid="{00000000-0005-0000-0000-00007D000000}"/>
    <cellStyle name="60% - Énfasis2 2" xfId="127" xr:uid="{00000000-0005-0000-0000-00007E000000}"/>
    <cellStyle name="60% - Énfasis2 3" xfId="128" xr:uid="{00000000-0005-0000-0000-00007F000000}"/>
    <cellStyle name="60% - Énfasis2 4" xfId="129" xr:uid="{00000000-0005-0000-0000-000080000000}"/>
    <cellStyle name="60% - Énfasis2 5" xfId="130" xr:uid="{00000000-0005-0000-0000-000081000000}"/>
    <cellStyle name="60% - Énfasis2 6" xfId="131" xr:uid="{00000000-0005-0000-0000-000082000000}"/>
    <cellStyle name="60% - Énfasis2 7" xfId="132" xr:uid="{00000000-0005-0000-0000-000083000000}"/>
    <cellStyle name="60% - Énfasis3 2" xfId="133" xr:uid="{00000000-0005-0000-0000-000084000000}"/>
    <cellStyle name="60% - Énfasis3 3" xfId="134" xr:uid="{00000000-0005-0000-0000-000085000000}"/>
    <cellStyle name="60% - Énfasis3 4" xfId="135" xr:uid="{00000000-0005-0000-0000-000086000000}"/>
    <cellStyle name="60% - Énfasis3 5" xfId="136" xr:uid="{00000000-0005-0000-0000-000087000000}"/>
    <cellStyle name="60% - Énfasis3 6" xfId="137" xr:uid="{00000000-0005-0000-0000-000088000000}"/>
    <cellStyle name="60% - Énfasis3 7" xfId="138" xr:uid="{00000000-0005-0000-0000-000089000000}"/>
    <cellStyle name="60% - Énfasis4 2" xfId="139" xr:uid="{00000000-0005-0000-0000-00008A000000}"/>
    <cellStyle name="60% - Énfasis4 3" xfId="140" xr:uid="{00000000-0005-0000-0000-00008B000000}"/>
    <cellStyle name="60% - Énfasis4 4" xfId="141" xr:uid="{00000000-0005-0000-0000-00008C000000}"/>
    <cellStyle name="60% - Énfasis4 5" xfId="142" xr:uid="{00000000-0005-0000-0000-00008D000000}"/>
    <cellStyle name="60% - Énfasis4 6" xfId="143" xr:uid="{00000000-0005-0000-0000-00008E000000}"/>
    <cellStyle name="60% - Énfasis4 7" xfId="144" xr:uid="{00000000-0005-0000-0000-00008F000000}"/>
    <cellStyle name="60% - Énfasis5 2" xfId="145" xr:uid="{00000000-0005-0000-0000-000090000000}"/>
    <cellStyle name="60% - Énfasis5 3" xfId="146" xr:uid="{00000000-0005-0000-0000-000091000000}"/>
    <cellStyle name="60% - Énfasis5 4" xfId="147" xr:uid="{00000000-0005-0000-0000-000092000000}"/>
    <cellStyle name="60% - Énfasis5 5" xfId="148" xr:uid="{00000000-0005-0000-0000-000093000000}"/>
    <cellStyle name="60% - Énfasis5 6" xfId="149" xr:uid="{00000000-0005-0000-0000-000094000000}"/>
    <cellStyle name="60% - Énfasis5 7" xfId="150" xr:uid="{00000000-0005-0000-0000-000095000000}"/>
    <cellStyle name="60% - Énfasis6 2" xfId="151" xr:uid="{00000000-0005-0000-0000-000096000000}"/>
    <cellStyle name="60% - Énfasis6 3" xfId="152" xr:uid="{00000000-0005-0000-0000-000097000000}"/>
    <cellStyle name="60% - Énfasis6 4" xfId="153" xr:uid="{00000000-0005-0000-0000-000098000000}"/>
    <cellStyle name="60% - Énfasis6 5" xfId="154" xr:uid="{00000000-0005-0000-0000-000099000000}"/>
    <cellStyle name="60% - Énfasis6 6" xfId="155" xr:uid="{00000000-0005-0000-0000-00009A000000}"/>
    <cellStyle name="60% - Énfasis6 7" xfId="156" xr:uid="{00000000-0005-0000-0000-00009B000000}"/>
    <cellStyle name="Buena 2" xfId="157" xr:uid="{00000000-0005-0000-0000-00009C000000}"/>
    <cellStyle name="Buena 3" xfId="158" xr:uid="{00000000-0005-0000-0000-00009D000000}"/>
    <cellStyle name="Buena 4" xfId="159" xr:uid="{00000000-0005-0000-0000-00009E000000}"/>
    <cellStyle name="Buena 5" xfId="160" xr:uid="{00000000-0005-0000-0000-00009F000000}"/>
    <cellStyle name="Buena 6" xfId="161" xr:uid="{00000000-0005-0000-0000-0000A0000000}"/>
    <cellStyle name="Buena 7" xfId="162" xr:uid="{00000000-0005-0000-0000-0000A1000000}"/>
    <cellStyle name="Cálculo 2" xfId="163" xr:uid="{00000000-0005-0000-0000-0000A2000000}"/>
    <cellStyle name="Cálculo 3" xfId="164" xr:uid="{00000000-0005-0000-0000-0000A3000000}"/>
    <cellStyle name="Cálculo 4" xfId="165" xr:uid="{00000000-0005-0000-0000-0000A4000000}"/>
    <cellStyle name="Cálculo 5" xfId="166" xr:uid="{00000000-0005-0000-0000-0000A5000000}"/>
    <cellStyle name="Cálculo 6" xfId="167" xr:uid="{00000000-0005-0000-0000-0000A6000000}"/>
    <cellStyle name="Cálculo 7" xfId="168" xr:uid="{00000000-0005-0000-0000-0000A7000000}"/>
    <cellStyle name="Celda de comprobación 2" xfId="169" xr:uid="{00000000-0005-0000-0000-0000A8000000}"/>
    <cellStyle name="Celda de comprobación 3" xfId="170" xr:uid="{00000000-0005-0000-0000-0000A9000000}"/>
    <cellStyle name="Celda de comprobación 4" xfId="171" xr:uid="{00000000-0005-0000-0000-0000AA000000}"/>
    <cellStyle name="Celda de comprobación 5" xfId="172" xr:uid="{00000000-0005-0000-0000-0000AB000000}"/>
    <cellStyle name="Celda de comprobación 6" xfId="173" xr:uid="{00000000-0005-0000-0000-0000AC000000}"/>
    <cellStyle name="Celda de comprobación 7" xfId="174" xr:uid="{00000000-0005-0000-0000-0000AD000000}"/>
    <cellStyle name="Celda vinculada 2" xfId="175" xr:uid="{00000000-0005-0000-0000-0000AE000000}"/>
    <cellStyle name="Celda vinculada 3" xfId="176" xr:uid="{00000000-0005-0000-0000-0000AF000000}"/>
    <cellStyle name="Celda vinculada 4" xfId="177" xr:uid="{00000000-0005-0000-0000-0000B0000000}"/>
    <cellStyle name="Celda vinculada 5" xfId="178" xr:uid="{00000000-0005-0000-0000-0000B1000000}"/>
    <cellStyle name="Celda vinculada 6" xfId="179" xr:uid="{00000000-0005-0000-0000-0000B2000000}"/>
    <cellStyle name="Celda vinculada 7" xfId="180" xr:uid="{00000000-0005-0000-0000-0000B3000000}"/>
    <cellStyle name="Encabezado 4 2" xfId="181" xr:uid="{00000000-0005-0000-0000-0000B4000000}"/>
    <cellStyle name="Encabezado 4 3" xfId="182" xr:uid="{00000000-0005-0000-0000-0000B5000000}"/>
    <cellStyle name="Encabezado 4 4" xfId="183" xr:uid="{00000000-0005-0000-0000-0000B6000000}"/>
    <cellStyle name="Encabezado 4 5" xfId="184" xr:uid="{00000000-0005-0000-0000-0000B7000000}"/>
    <cellStyle name="Encabezado 4 6" xfId="185" xr:uid="{00000000-0005-0000-0000-0000B8000000}"/>
    <cellStyle name="Encabezado 4 7" xfId="186" xr:uid="{00000000-0005-0000-0000-0000B9000000}"/>
    <cellStyle name="Énfasis1" xfId="402" builtinId="29"/>
    <cellStyle name="Énfasis1 2" xfId="187" xr:uid="{00000000-0005-0000-0000-0000BB000000}"/>
    <cellStyle name="Énfasis1 3" xfId="188" xr:uid="{00000000-0005-0000-0000-0000BC000000}"/>
    <cellStyle name="Énfasis1 4" xfId="189" xr:uid="{00000000-0005-0000-0000-0000BD000000}"/>
    <cellStyle name="Énfasis1 5" xfId="190" xr:uid="{00000000-0005-0000-0000-0000BE000000}"/>
    <cellStyle name="Énfasis1 6" xfId="191" xr:uid="{00000000-0005-0000-0000-0000BF000000}"/>
    <cellStyle name="Énfasis1 7" xfId="192" xr:uid="{00000000-0005-0000-0000-0000C0000000}"/>
    <cellStyle name="Énfasis2 2" xfId="193" xr:uid="{00000000-0005-0000-0000-0000C1000000}"/>
    <cellStyle name="Énfasis2 3" xfId="194" xr:uid="{00000000-0005-0000-0000-0000C2000000}"/>
    <cellStyle name="Énfasis2 4" xfId="195" xr:uid="{00000000-0005-0000-0000-0000C3000000}"/>
    <cellStyle name="Énfasis2 5" xfId="196" xr:uid="{00000000-0005-0000-0000-0000C4000000}"/>
    <cellStyle name="Énfasis2 6" xfId="197" xr:uid="{00000000-0005-0000-0000-0000C5000000}"/>
    <cellStyle name="Énfasis2 7" xfId="198" xr:uid="{00000000-0005-0000-0000-0000C6000000}"/>
    <cellStyle name="Énfasis3" xfId="401" builtinId="37"/>
    <cellStyle name="Énfasis3 2" xfId="199" xr:uid="{00000000-0005-0000-0000-0000C8000000}"/>
    <cellStyle name="Énfasis3 3" xfId="200" xr:uid="{00000000-0005-0000-0000-0000C9000000}"/>
    <cellStyle name="Énfasis3 4" xfId="201" xr:uid="{00000000-0005-0000-0000-0000CA000000}"/>
    <cellStyle name="Énfasis3 5" xfId="202" xr:uid="{00000000-0005-0000-0000-0000CB000000}"/>
    <cellStyle name="Énfasis3 6" xfId="203" xr:uid="{00000000-0005-0000-0000-0000CC000000}"/>
    <cellStyle name="Énfasis3 7" xfId="204" xr:uid="{00000000-0005-0000-0000-0000CD000000}"/>
    <cellStyle name="Énfasis4 2" xfId="205" xr:uid="{00000000-0005-0000-0000-0000CE000000}"/>
    <cellStyle name="Énfasis4 3" xfId="206" xr:uid="{00000000-0005-0000-0000-0000CF000000}"/>
    <cellStyle name="Énfasis4 4" xfId="207" xr:uid="{00000000-0005-0000-0000-0000D0000000}"/>
    <cellStyle name="Énfasis4 5" xfId="208" xr:uid="{00000000-0005-0000-0000-0000D1000000}"/>
    <cellStyle name="Énfasis4 6" xfId="209" xr:uid="{00000000-0005-0000-0000-0000D2000000}"/>
    <cellStyle name="Énfasis4 7" xfId="210" xr:uid="{00000000-0005-0000-0000-0000D3000000}"/>
    <cellStyle name="Énfasis5 2" xfId="211" xr:uid="{00000000-0005-0000-0000-0000D4000000}"/>
    <cellStyle name="Énfasis5 3" xfId="212" xr:uid="{00000000-0005-0000-0000-0000D5000000}"/>
    <cellStyle name="Énfasis5 4" xfId="213" xr:uid="{00000000-0005-0000-0000-0000D6000000}"/>
    <cellStyle name="Énfasis5 5" xfId="214" xr:uid="{00000000-0005-0000-0000-0000D7000000}"/>
    <cellStyle name="Énfasis5 6" xfId="215" xr:uid="{00000000-0005-0000-0000-0000D8000000}"/>
    <cellStyle name="Énfasis5 7" xfId="216" xr:uid="{00000000-0005-0000-0000-0000D9000000}"/>
    <cellStyle name="Énfasis6 2" xfId="217" xr:uid="{00000000-0005-0000-0000-0000DA000000}"/>
    <cellStyle name="Énfasis6 3" xfId="218" xr:uid="{00000000-0005-0000-0000-0000DB000000}"/>
    <cellStyle name="Énfasis6 4" xfId="219" xr:uid="{00000000-0005-0000-0000-0000DC000000}"/>
    <cellStyle name="Énfasis6 5" xfId="220" xr:uid="{00000000-0005-0000-0000-0000DD000000}"/>
    <cellStyle name="Énfasis6 6" xfId="221" xr:uid="{00000000-0005-0000-0000-0000DE000000}"/>
    <cellStyle name="Énfasis6 7" xfId="222" xr:uid="{00000000-0005-0000-0000-0000DF000000}"/>
    <cellStyle name="Entrada 2" xfId="223" xr:uid="{00000000-0005-0000-0000-0000E0000000}"/>
    <cellStyle name="Entrada 3" xfId="224" xr:uid="{00000000-0005-0000-0000-0000E1000000}"/>
    <cellStyle name="Entrada 4" xfId="225" xr:uid="{00000000-0005-0000-0000-0000E2000000}"/>
    <cellStyle name="Entrada 5" xfId="226" xr:uid="{00000000-0005-0000-0000-0000E3000000}"/>
    <cellStyle name="Entrada 6" xfId="227" xr:uid="{00000000-0005-0000-0000-0000E4000000}"/>
    <cellStyle name="Entrada 7" xfId="228" xr:uid="{00000000-0005-0000-0000-0000E5000000}"/>
    <cellStyle name="Excel_BuiltIn_Encabezado 4" xfId="229" xr:uid="{00000000-0005-0000-0000-0000E6000000}"/>
    <cellStyle name="Hipervínculo" xfId="230" builtinId="8"/>
    <cellStyle name="Incorrecto 2" xfId="231" xr:uid="{00000000-0005-0000-0000-0000E8000000}"/>
    <cellStyle name="Incorrecto 3" xfId="232" xr:uid="{00000000-0005-0000-0000-0000E9000000}"/>
    <cellStyle name="Incorrecto 4" xfId="233" xr:uid="{00000000-0005-0000-0000-0000EA000000}"/>
    <cellStyle name="Incorrecto 5" xfId="234" xr:uid="{00000000-0005-0000-0000-0000EB000000}"/>
    <cellStyle name="Incorrecto 6" xfId="235" xr:uid="{00000000-0005-0000-0000-0000EC000000}"/>
    <cellStyle name="Incorrecto 7" xfId="236" xr:uid="{00000000-0005-0000-0000-0000ED000000}"/>
    <cellStyle name="Incorrecto 8" xfId="237" xr:uid="{00000000-0005-0000-0000-0000EE000000}"/>
    <cellStyle name="Millares" xfId="238" builtinId="3"/>
    <cellStyle name="Millares 2" xfId="239" xr:uid="{00000000-0005-0000-0000-0000F0000000}"/>
    <cellStyle name="Millares 3" xfId="240" xr:uid="{00000000-0005-0000-0000-0000F1000000}"/>
    <cellStyle name="Millares 4" xfId="403" xr:uid="{00000000-0005-0000-0000-0000F2000000}"/>
    <cellStyle name="Millares 5" xfId="407" xr:uid="{00000000-0005-0000-0000-0000F3000000}"/>
    <cellStyle name="Millares 6" xfId="410" xr:uid="{00000000-0005-0000-0000-0000F4000000}"/>
    <cellStyle name="Millares 7" xfId="413" xr:uid="{00000000-0005-0000-0000-0000F5000000}"/>
    <cellStyle name="Neutral 2" xfId="241" xr:uid="{00000000-0005-0000-0000-0000F6000000}"/>
    <cellStyle name="Neutral 3" xfId="242" xr:uid="{00000000-0005-0000-0000-0000F7000000}"/>
    <cellStyle name="Neutral 4" xfId="243" xr:uid="{00000000-0005-0000-0000-0000F8000000}"/>
    <cellStyle name="Neutral 5" xfId="244" xr:uid="{00000000-0005-0000-0000-0000F9000000}"/>
    <cellStyle name="Neutral 6" xfId="245" xr:uid="{00000000-0005-0000-0000-0000FA000000}"/>
    <cellStyle name="Neutral 7" xfId="246" xr:uid="{00000000-0005-0000-0000-0000FB000000}"/>
    <cellStyle name="Normal" xfId="0" builtinId="0"/>
    <cellStyle name="Normal 10" xfId="247" xr:uid="{00000000-0005-0000-0000-0000FD000000}"/>
    <cellStyle name="Normal 10 2" xfId="248" xr:uid="{00000000-0005-0000-0000-0000FE000000}"/>
    <cellStyle name="Normal 10 3" xfId="249" xr:uid="{00000000-0005-0000-0000-0000FF000000}"/>
    <cellStyle name="Normal 10_(2) BOLETA FRUTAS Y HORTALIZAS TIENDONA Y CABECERAS  12 MARZO  2010" xfId="250" xr:uid="{00000000-0005-0000-0000-000000010000}"/>
    <cellStyle name="Normal 11" xfId="251" xr:uid="{00000000-0005-0000-0000-000001010000}"/>
    <cellStyle name="Normal 11 2" xfId="252" xr:uid="{00000000-0005-0000-0000-000002010000}"/>
    <cellStyle name="Normal 11 3" xfId="253" xr:uid="{00000000-0005-0000-0000-000003010000}"/>
    <cellStyle name="Normal 11_(2) BOLETA FRUTAS Y HORTALIZAS TIENDONA Y CABECERAS  12 MARZO  2010" xfId="254" xr:uid="{00000000-0005-0000-0000-000004010000}"/>
    <cellStyle name="Normal 12" xfId="255" xr:uid="{00000000-0005-0000-0000-000005010000}"/>
    <cellStyle name="Normal 12 2" xfId="256" xr:uid="{00000000-0005-0000-0000-000006010000}"/>
    <cellStyle name="Normal 12 3" xfId="257" xr:uid="{00000000-0005-0000-0000-000007010000}"/>
    <cellStyle name="Normal 13" xfId="258" xr:uid="{00000000-0005-0000-0000-000008010000}"/>
    <cellStyle name="Normal 13 2" xfId="259" xr:uid="{00000000-0005-0000-0000-000009010000}"/>
    <cellStyle name="Normal 13_(2) BOLETA FRUTAS Y HORTALIZAS TIENDONA Y CABECERAS  12 MARZO  2010" xfId="260" xr:uid="{00000000-0005-0000-0000-00000A010000}"/>
    <cellStyle name="Normal 14" xfId="261" xr:uid="{00000000-0005-0000-0000-00000B010000}"/>
    <cellStyle name="Normal 14 2" xfId="262" xr:uid="{00000000-0005-0000-0000-00000C010000}"/>
    <cellStyle name="Normal 14_(2) BOLETA FRUTAS Y HORTALIZAS TIENDONA Y CABECERAS  12 MARZO  2010" xfId="263" xr:uid="{00000000-0005-0000-0000-00000D010000}"/>
    <cellStyle name="Normal 15" xfId="264" xr:uid="{00000000-0005-0000-0000-00000E010000}"/>
    <cellStyle name="Normal 15 2" xfId="265" xr:uid="{00000000-0005-0000-0000-00000F010000}"/>
    <cellStyle name="Normal 15_(2) BOLETA FRUTAS Y HORTALIZAS TIENDONA Y CABECERAS  12 MARZO  2010" xfId="266" xr:uid="{00000000-0005-0000-0000-000010010000}"/>
    <cellStyle name="Normal 16" xfId="267" xr:uid="{00000000-0005-0000-0000-000011010000}"/>
    <cellStyle name="Normal 16 2" xfId="268" xr:uid="{00000000-0005-0000-0000-000012010000}"/>
    <cellStyle name="Normal 16_(2) BOLETA FRUTAS Y HORTALIZAS TIENDONA Y CABECERAS  12 MARZO  2010" xfId="269" xr:uid="{00000000-0005-0000-0000-000013010000}"/>
    <cellStyle name="Normal 17" xfId="270" xr:uid="{00000000-0005-0000-0000-000014010000}"/>
    <cellStyle name="Normal 17 2" xfId="271" xr:uid="{00000000-0005-0000-0000-000015010000}"/>
    <cellStyle name="Normal 17_(2) BOLETA FRUTAS Y HORTALIZAS TIENDONA Y CABECERAS  12 MARZO  2010" xfId="272" xr:uid="{00000000-0005-0000-0000-000016010000}"/>
    <cellStyle name="Normal 18" xfId="273" xr:uid="{00000000-0005-0000-0000-000017010000}"/>
    <cellStyle name="Normal 19" xfId="274" xr:uid="{00000000-0005-0000-0000-000018010000}"/>
    <cellStyle name="Normal 2" xfId="275" xr:uid="{00000000-0005-0000-0000-000019010000}"/>
    <cellStyle name="Normal 2 10" xfId="276" xr:uid="{00000000-0005-0000-0000-00001A010000}"/>
    <cellStyle name="Normal 2 11" xfId="277" xr:uid="{00000000-0005-0000-0000-00001B010000}"/>
    <cellStyle name="Normal 2 12" xfId="278" xr:uid="{00000000-0005-0000-0000-00001C010000}"/>
    <cellStyle name="Normal 2 13" xfId="279" xr:uid="{00000000-0005-0000-0000-00001D010000}"/>
    <cellStyle name="Normal 2 2" xfId="280" xr:uid="{00000000-0005-0000-0000-00001E010000}"/>
    <cellStyle name="Normal 2 2 2" xfId="281" xr:uid="{00000000-0005-0000-0000-00001F010000}"/>
    <cellStyle name="Normal 2 2 3" xfId="282" xr:uid="{00000000-0005-0000-0000-000020010000}"/>
    <cellStyle name="Normal 2 2_(2) BOLETA FRUTAS Y HORTALIZAS TIENDONA Y CABECERAS  12 MARZO  2010" xfId="283" xr:uid="{00000000-0005-0000-0000-000021010000}"/>
    <cellStyle name="Normal 2 3" xfId="284" xr:uid="{00000000-0005-0000-0000-000022010000}"/>
    <cellStyle name="Normal 2 3 2" xfId="285" xr:uid="{00000000-0005-0000-0000-000023010000}"/>
    <cellStyle name="Normal 2 3 3" xfId="286" xr:uid="{00000000-0005-0000-0000-000024010000}"/>
    <cellStyle name="Normal 2 3_(2) BOLETA FRUTAS Y HORTALIZAS TIENDONA Y CABECERAS  12 MARZO  2010" xfId="287" xr:uid="{00000000-0005-0000-0000-000025010000}"/>
    <cellStyle name="Normal 2 4" xfId="288" xr:uid="{00000000-0005-0000-0000-000026010000}"/>
    <cellStyle name="Normal 2 5" xfId="289" xr:uid="{00000000-0005-0000-0000-000027010000}"/>
    <cellStyle name="Normal 2 6" xfId="290" xr:uid="{00000000-0005-0000-0000-000028010000}"/>
    <cellStyle name="Normal 2 7" xfId="291" xr:uid="{00000000-0005-0000-0000-000029010000}"/>
    <cellStyle name="Normal 2 8" xfId="292" xr:uid="{00000000-0005-0000-0000-00002A010000}"/>
    <cellStyle name="Normal 2 9" xfId="293" xr:uid="{00000000-0005-0000-0000-00002B010000}"/>
    <cellStyle name="Normal 20" xfId="294" xr:uid="{00000000-0005-0000-0000-00002C010000}"/>
    <cellStyle name="Normal 21" xfId="295" xr:uid="{00000000-0005-0000-0000-00002D010000}"/>
    <cellStyle name="Normal 22" xfId="296" xr:uid="{00000000-0005-0000-0000-00002E010000}"/>
    <cellStyle name="Normal 23" xfId="297" xr:uid="{00000000-0005-0000-0000-00002F010000}"/>
    <cellStyle name="Normal 24" xfId="298" xr:uid="{00000000-0005-0000-0000-000030010000}"/>
    <cellStyle name="Normal 25" xfId="299" xr:uid="{00000000-0005-0000-0000-000031010000}"/>
    <cellStyle name="Normal 26" xfId="300" xr:uid="{00000000-0005-0000-0000-000032010000}"/>
    <cellStyle name="Normal 27" xfId="301" xr:uid="{00000000-0005-0000-0000-000033010000}"/>
    <cellStyle name="Normal 28" xfId="302" xr:uid="{00000000-0005-0000-0000-000034010000}"/>
    <cellStyle name="Normal 29" xfId="303" xr:uid="{00000000-0005-0000-0000-000035010000}"/>
    <cellStyle name="Normal 3" xfId="304" xr:uid="{00000000-0005-0000-0000-000036010000}"/>
    <cellStyle name="Normal 3 2" xfId="305" xr:uid="{00000000-0005-0000-0000-000037010000}"/>
    <cellStyle name="Normal 3 2 2" xfId="306" xr:uid="{00000000-0005-0000-0000-000038010000}"/>
    <cellStyle name="Normal 3 2 3" xfId="307" xr:uid="{00000000-0005-0000-0000-000039010000}"/>
    <cellStyle name="Normal 3 2_(2) BOLETA FRUTAS Y HORTALIZAS TIENDONA Y CABECERAS  12 MARZO  2010" xfId="308" xr:uid="{00000000-0005-0000-0000-00003A010000}"/>
    <cellStyle name="Normal 3 3" xfId="309" xr:uid="{00000000-0005-0000-0000-00003B010000}"/>
    <cellStyle name="Normal 3 4" xfId="310" xr:uid="{00000000-0005-0000-0000-00003C010000}"/>
    <cellStyle name="Normal 30" xfId="311" xr:uid="{00000000-0005-0000-0000-00003D010000}"/>
    <cellStyle name="Normal 31" xfId="312" xr:uid="{00000000-0005-0000-0000-00003E010000}"/>
    <cellStyle name="Normal 32" xfId="313" xr:uid="{00000000-0005-0000-0000-00003F010000}"/>
    <cellStyle name="Normal 33" xfId="314" xr:uid="{00000000-0005-0000-0000-000040010000}"/>
    <cellStyle name="Normal 34" xfId="315" xr:uid="{00000000-0005-0000-0000-000041010000}"/>
    <cellStyle name="Normal 35" xfId="316" xr:uid="{00000000-0005-0000-0000-000042010000}"/>
    <cellStyle name="Normal 36" xfId="317" xr:uid="{00000000-0005-0000-0000-000043010000}"/>
    <cellStyle name="Normal 37" xfId="318" xr:uid="{00000000-0005-0000-0000-000044010000}"/>
    <cellStyle name="Normal 38" xfId="319" xr:uid="{00000000-0005-0000-0000-000045010000}"/>
    <cellStyle name="Normal 39" xfId="320" xr:uid="{00000000-0005-0000-0000-000046010000}"/>
    <cellStyle name="Normal 4" xfId="321" xr:uid="{00000000-0005-0000-0000-000047010000}"/>
    <cellStyle name="Normal 40" xfId="322" xr:uid="{00000000-0005-0000-0000-000048010000}"/>
    <cellStyle name="Normal 41" xfId="323" xr:uid="{00000000-0005-0000-0000-000049010000}"/>
    <cellStyle name="Normal 42" xfId="324" xr:uid="{00000000-0005-0000-0000-00004A010000}"/>
    <cellStyle name="Normal 43" xfId="325" xr:uid="{00000000-0005-0000-0000-00004B010000}"/>
    <cellStyle name="Normal 44" xfId="326" xr:uid="{00000000-0005-0000-0000-00004C010000}"/>
    <cellStyle name="Normal 45" xfId="327" xr:uid="{00000000-0005-0000-0000-00004D010000}"/>
    <cellStyle name="Normal 46" xfId="328" xr:uid="{00000000-0005-0000-0000-00004E010000}"/>
    <cellStyle name="Normal 5" xfId="329" xr:uid="{00000000-0005-0000-0000-00004F010000}"/>
    <cellStyle name="Normal 6" xfId="330" xr:uid="{00000000-0005-0000-0000-000050010000}"/>
    <cellStyle name="Normal 7" xfId="331" xr:uid="{00000000-0005-0000-0000-000051010000}"/>
    <cellStyle name="Normal 8" xfId="332" xr:uid="{00000000-0005-0000-0000-000052010000}"/>
    <cellStyle name="Normal 8 2" xfId="333" xr:uid="{00000000-0005-0000-0000-000053010000}"/>
    <cellStyle name="Normal 8 3" xfId="334" xr:uid="{00000000-0005-0000-0000-000054010000}"/>
    <cellStyle name="Normal 8 4" xfId="335" xr:uid="{00000000-0005-0000-0000-000055010000}"/>
    <cellStyle name="Normal 8 5" xfId="404" xr:uid="{00000000-0005-0000-0000-000056010000}"/>
    <cellStyle name="Normal 8_(2) BOLETA FRUTAS Y HORTALIZAS TIENDONA Y CABECERAS  12 MARZO  2010" xfId="336" xr:uid="{00000000-0005-0000-0000-000057010000}"/>
    <cellStyle name="Normal 9" xfId="337" xr:uid="{00000000-0005-0000-0000-000058010000}"/>
    <cellStyle name="Normal 9 2" xfId="338" xr:uid="{00000000-0005-0000-0000-000059010000}"/>
    <cellStyle name="Normal 9 3" xfId="339" xr:uid="{00000000-0005-0000-0000-00005A010000}"/>
    <cellStyle name="Normal 9_(2) BOLETA FRUTAS Y HORTALIZAS TIENDONA Y CABECERAS  12 MARZO  2010" xfId="340" xr:uid="{00000000-0005-0000-0000-00005B010000}"/>
    <cellStyle name="Notas 2" xfId="341" xr:uid="{00000000-0005-0000-0000-00005C010000}"/>
    <cellStyle name="Notas 3" xfId="342" xr:uid="{00000000-0005-0000-0000-00005D010000}"/>
    <cellStyle name="Notas 4" xfId="343" xr:uid="{00000000-0005-0000-0000-00005E010000}"/>
    <cellStyle name="Notas 5" xfId="344" xr:uid="{00000000-0005-0000-0000-00005F010000}"/>
    <cellStyle name="Notas 6" xfId="345" xr:uid="{00000000-0005-0000-0000-000060010000}"/>
    <cellStyle name="Notas 7" xfId="346" xr:uid="{00000000-0005-0000-0000-000061010000}"/>
    <cellStyle name="Porcentaje" xfId="347" builtinId="5"/>
    <cellStyle name="Porcentaje 2" xfId="348" xr:uid="{00000000-0005-0000-0000-000063010000}"/>
    <cellStyle name="Porcentaje 3" xfId="349" xr:uid="{00000000-0005-0000-0000-000064010000}"/>
    <cellStyle name="Porcentaje 4" xfId="405" xr:uid="{00000000-0005-0000-0000-000065010000}"/>
    <cellStyle name="Porcentaje 5" xfId="408" xr:uid="{00000000-0005-0000-0000-000066010000}"/>
    <cellStyle name="Porcentaje 6" xfId="411" xr:uid="{00000000-0005-0000-0000-000067010000}"/>
    <cellStyle name="Porcentaje 7" xfId="414" xr:uid="{00000000-0005-0000-0000-000068010000}"/>
    <cellStyle name="Porcentual 4" xfId="350" xr:uid="{00000000-0005-0000-0000-000069010000}"/>
    <cellStyle name="Salida 2" xfId="351" xr:uid="{00000000-0005-0000-0000-00006A010000}"/>
    <cellStyle name="Salida 3" xfId="352" xr:uid="{00000000-0005-0000-0000-00006B010000}"/>
    <cellStyle name="Salida 4" xfId="353" xr:uid="{00000000-0005-0000-0000-00006C010000}"/>
    <cellStyle name="Salida 5" xfId="354" xr:uid="{00000000-0005-0000-0000-00006D010000}"/>
    <cellStyle name="Salida 6" xfId="355" xr:uid="{00000000-0005-0000-0000-00006E010000}"/>
    <cellStyle name="Salida 7" xfId="356" xr:uid="{00000000-0005-0000-0000-00006F010000}"/>
    <cellStyle name="TableStyleLight1" xfId="357" xr:uid="{00000000-0005-0000-0000-000070010000}"/>
    <cellStyle name="Texto de advertencia 2" xfId="358" xr:uid="{00000000-0005-0000-0000-000071010000}"/>
    <cellStyle name="Texto de advertencia 3" xfId="359" xr:uid="{00000000-0005-0000-0000-000072010000}"/>
    <cellStyle name="Texto de advertencia 4" xfId="360" xr:uid="{00000000-0005-0000-0000-000073010000}"/>
    <cellStyle name="Texto de advertencia 5" xfId="361" xr:uid="{00000000-0005-0000-0000-000074010000}"/>
    <cellStyle name="Texto de advertencia 6" xfId="362" xr:uid="{00000000-0005-0000-0000-000075010000}"/>
    <cellStyle name="Texto de advertencia 7" xfId="363" xr:uid="{00000000-0005-0000-0000-000076010000}"/>
    <cellStyle name="Texto explicativo 2" xfId="364" xr:uid="{00000000-0005-0000-0000-000077010000}"/>
    <cellStyle name="Texto explicativo 3" xfId="365" xr:uid="{00000000-0005-0000-0000-000078010000}"/>
    <cellStyle name="Texto explicativo 4" xfId="366" xr:uid="{00000000-0005-0000-0000-000079010000}"/>
    <cellStyle name="Texto explicativo 5" xfId="367" xr:uid="{00000000-0005-0000-0000-00007A010000}"/>
    <cellStyle name="Texto explicativo 6" xfId="368" xr:uid="{00000000-0005-0000-0000-00007B010000}"/>
    <cellStyle name="Texto explicativo 7" xfId="369" xr:uid="{00000000-0005-0000-0000-00007C010000}"/>
    <cellStyle name="Título" xfId="400" builtinId="15"/>
    <cellStyle name="Título 1 2" xfId="370" xr:uid="{00000000-0005-0000-0000-00007E010000}"/>
    <cellStyle name="Título 1 3" xfId="371" xr:uid="{00000000-0005-0000-0000-00007F010000}"/>
    <cellStyle name="Título 1 4" xfId="372" xr:uid="{00000000-0005-0000-0000-000080010000}"/>
    <cellStyle name="Título 1 5" xfId="373" xr:uid="{00000000-0005-0000-0000-000081010000}"/>
    <cellStyle name="Título 1 6" xfId="374" xr:uid="{00000000-0005-0000-0000-000082010000}"/>
    <cellStyle name="Título 1 7" xfId="375" xr:uid="{00000000-0005-0000-0000-000083010000}"/>
    <cellStyle name="Título 10" xfId="406" xr:uid="{00000000-0005-0000-0000-000084010000}"/>
    <cellStyle name="Título 11" xfId="409" xr:uid="{00000000-0005-0000-0000-000085010000}"/>
    <cellStyle name="Título 12" xfId="412" xr:uid="{00000000-0005-0000-0000-000086010000}"/>
    <cellStyle name="Título 13" xfId="415" xr:uid="{00000000-0005-0000-0000-000087010000}"/>
    <cellStyle name="Título 2 2" xfId="376" xr:uid="{00000000-0005-0000-0000-000088010000}"/>
    <cellStyle name="Título 2 3" xfId="377" xr:uid="{00000000-0005-0000-0000-000089010000}"/>
    <cellStyle name="Título 2 4" xfId="378" xr:uid="{00000000-0005-0000-0000-00008A010000}"/>
    <cellStyle name="Título 2 5" xfId="379" xr:uid="{00000000-0005-0000-0000-00008B010000}"/>
    <cellStyle name="Título 2 6" xfId="380" xr:uid="{00000000-0005-0000-0000-00008C010000}"/>
    <cellStyle name="Título 2 7" xfId="381" xr:uid="{00000000-0005-0000-0000-00008D010000}"/>
    <cellStyle name="Título 3 2" xfId="382" xr:uid="{00000000-0005-0000-0000-00008E010000}"/>
    <cellStyle name="Título 3 3" xfId="383" xr:uid="{00000000-0005-0000-0000-00008F010000}"/>
    <cellStyle name="Título 3 4" xfId="384" xr:uid="{00000000-0005-0000-0000-000090010000}"/>
    <cellStyle name="Título 3 5" xfId="385" xr:uid="{00000000-0005-0000-0000-000091010000}"/>
    <cellStyle name="Título 3 6" xfId="386" xr:uid="{00000000-0005-0000-0000-000092010000}"/>
    <cellStyle name="Título 3 7" xfId="387" xr:uid="{00000000-0005-0000-0000-000093010000}"/>
    <cellStyle name="Título 4" xfId="388" xr:uid="{00000000-0005-0000-0000-000094010000}"/>
    <cellStyle name="Título 5" xfId="389" xr:uid="{00000000-0005-0000-0000-000095010000}"/>
    <cellStyle name="Título 6" xfId="390" xr:uid="{00000000-0005-0000-0000-000096010000}"/>
    <cellStyle name="Título 7" xfId="391" xr:uid="{00000000-0005-0000-0000-000097010000}"/>
    <cellStyle name="Título 8" xfId="392" xr:uid="{00000000-0005-0000-0000-000098010000}"/>
    <cellStyle name="Título 9" xfId="393" xr:uid="{00000000-0005-0000-0000-000099010000}"/>
    <cellStyle name="Total 2" xfId="394" xr:uid="{00000000-0005-0000-0000-00009A010000}"/>
    <cellStyle name="Total 3" xfId="395" xr:uid="{00000000-0005-0000-0000-00009B010000}"/>
    <cellStyle name="Total 4" xfId="396" xr:uid="{00000000-0005-0000-0000-00009C010000}"/>
    <cellStyle name="Total 5" xfId="397" xr:uid="{00000000-0005-0000-0000-00009D010000}"/>
    <cellStyle name="Total 6" xfId="398" xr:uid="{00000000-0005-0000-0000-00009E010000}"/>
    <cellStyle name="Total 7" xfId="399" xr:uid="{00000000-0005-0000-0000-00009F010000}"/>
  </cellStyles>
  <dxfs count="461">
    <dxf>
      <numFmt numFmtId="2" formatCode="0.0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524000" y="190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 bwMode="auto">
        <a:xfrm flipH="1">
          <a:off x="18135599" y="3810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1524000" y="40195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 bwMode="auto">
        <a:xfrm flipH="1">
          <a:off x="18135599" y="43815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0</xdr:row>
      <xdr:rowOff>57150</xdr:rowOff>
    </xdr:from>
    <xdr:ext cx="619125" cy="753283"/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CxnSpPr/>
      </xdr:nvCxnSpPr>
      <xdr:spPr>
        <a:xfrm flipH="1">
          <a:off x="1495425" y="10477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/>
      </xdr:nvSpPr>
      <xdr:spPr>
        <a:xfrm>
          <a:off x="1524001" y="16192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oneCellAnchor>
    <xdr:from>
      <xdr:col>1</xdr:col>
      <xdr:colOff>19050</xdr:colOff>
      <xdr:row>21</xdr:row>
      <xdr:rowOff>38100</xdr:rowOff>
    </xdr:from>
    <xdr:ext cx="619125" cy="753283"/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403860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CxnSpPr/>
      </xdr:nvCxnSpPr>
      <xdr:spPr>
        <a:xfrm flipH="1">
          <a:off x="1485900" y="408622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/>
      </xdr:nvSpPr>
      <xdr:spPr>
        <a:xfrm>
          <a:off x="1524001" y="414337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22/01%20ENERO/10-01-22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fpalacios/Trabajo/Oficina%202017%20trabajo/INFORMES%202024/1-%20INFORMES%20DIARIOS%202024/2-%20FEBRERO/1-%20PRIMERA%20SEMANA/INFORME%20DIARIO%2008-02-2024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osé Luis Araujo Santín" refreshedDate="45331.610060995372" createdVersion="6" refreshedVersion="6" minRefreshableVersion="3" recordCount="1243" xr:uid="{00000000-000A-0000-FFFF-FFFF06000000}">
  <cacheSource type="worksheet">
    <worksheetSource ref="A1:AP1244" sheet="Hoja1" r:id="rId2"/>
  </cacheSource>
  <cacheFields count="42">
    <cacheField name="LLAVE" numFmtId="0">
      <sharedItems containsSemiMixedTypes="0" containsString="0" containsNumber="1" containsInteger="1" minValue="388429" maxValue="389072"/>
    </cacheField>
    <cacheField name="FOLIO" numFmtId="0">
      <sharedItems containsSemiMixedTypes="0" containsString="0" containsNumber="1" containsInteger="1" minValue="36" maxValue="959"/>
    </cacheField>
    <cacheField name="DEP ID" numFmtId="0">
      <sharedItems containsSemiMixedTypes="0" containsString="0" containsNumber="1" containsInteger="1" minValue="4" maxValue="13"/>
    </cacheField>
    <cacheField name="DEPARTAMENTO" numFmtId="0">
      <sharedItems/>
    </cacheField>
    <cacheField name="MUN ID" numFmtId="0">
      <sharedItems containsSemiMixedTypes="0" containsString="0" containsNumber="1" containsInteger="1" minValue="2" maxValue="19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 containsMixedTypes="1" containsNumber="1" containsInteger="1" minValue="0" maxValue="0"/>
    </cacheField>
    <cacheField name="RAZON" numFmtId="0">
      <sharedItems/>
    </cacheField>
    <cacheField name="DIRECCION" numFmtId="0">
      <sharedItems/>
    </cacheField>
    <cacheField name="INFORMANTE" numFmtId="0">
      <sharedItems/>
    </cacheField>
    <cacheField name="TELEFONO_1" numFmtId="0">
      <sharedItems containsBlank="1" containsMixedTypes="1" containsNumber="1" containsInteger="1" minValue="22076868" maxValue="94627233"/>
    </cacheField>
    <cacheField name="CODIGO VISITA" numFmtId="0">
      <sharedItems containsSemiMixedTypes="0" containsString="0" containsNumber="1" containsInteger="1" minValue="1" maxValue="1"/>
    </cacheField>
    <cacheField name="VISITA" numFmtId="0">
      <sharedItems/>
    </cacheField>
    <cacheField name="COD MES" numFmtId="0">
      <sharedItems containsSemiMixedTypes="0" containsString="0" containsNumber="1" containsInteger="1" minValue="2" maxValue="2"/>
    </cacheField>
    <cacheField name="MES" numFmtId="0">
      <sharedItems/>
    </cacheField>
    <cacheField name="COD ASIGNACION" numFmtId="0">
      <sharedItems containsSemiMixedTypes="0" containsString="0" containsNumber="1" containsInteger="1" minValue="2" maxValue="8"/>
    </cacheField>
    <cacheField name="ASIGNACION" numFmtId="0">
      <sharedItems/>
    </cacheField>
    <cacheField name="AÑO" numFmtId="0">
      <sharedItems containsSemiMixedTypes="0" containsString="0" containsNumber="1" containsInteger="1" minValue="2024" maxValue="2024"/>
    </cacheField>
    <cacheField name="AÑO TRACKING" numFmtId="0">
      <sharedItems containsSemiMixedTypes="0" containsString="0" containsNumber="1" containsInteger="1" minValue="2024" maxValue="2024"/>
    </cacheField>
    <cacheField name="COD PAIS" numFmtId="0">
      <sharedItems containsSemiMixedTypes="0" containsString="0" containsNumber="1" containsInteger="1" minValue="2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" maxValue="350"/>
    </cacheField>
    <cacheField name="PRECIO CONSUMIDOR" numFmtId="0">
      <sharedItems containsString="0" containsBlank="1" containsNumber="1" minValue="0.2" maxValue="2.75"/>
    </cacheField>
    <cacheField name="FECHA" numFmtId="0">
      <sharedItems/>
    </cacheField>
    <cacheField name="CORRES" numFmtId="0">
      <sharedItems containsSemiMixedTypes="0" containsString="0" containsNumber="1" containsInteger="1" minValue="1" maxValue="216" count="184">
        <n v="4"/>
        <n v="9"/>
        <n v="10"/>
        <n v="6"/>
        <n v="3"/>
        <n v="1"/>
        <n v="5"/>
        <n v="96"/>
        <n v="97"/>
        <n v="98"/>
        <n v="105"/>
        <n v="102"/>
        <n v="94"/>
        <n v="95"/>
        <n v="106"/>
        <n v="107"/>
        <n v="2"/>
        <n v="126"/>
        <n v="127"/>
        <n v="11"/>
        <n v="14"/>
        <n v="15"/>
        <n v="17"/>
        <n v="20"/>
        <n v="22"/>
        <n v="25"/>
        <n v="24"/>
        <n v="26"/>
        <n v="27"/>
        <n v="28"/>
        <n v="29"/>
        <n v="31"/>
        <n v="34"/>
        <n v="38"/>
        <n v="37"/>
        <n v="40"/>
        <n v="39"/>
        <n v="42"/>
        <n v="43"/>
        <n v="45"/>
        <n v="46"/>
        <n v="49"/>
        <n v="52"/>
        <n v="56"/>
        <n v="54"/>
        <n v="57"/>
        <n v="58"/>
        <n v="59"/>
        <n v="63"/>
        <n v="62"/>
        <n v="64"/>
        <n v="68"/>
        <n v="69"/>
        <n v="72"/>
        <n v="74"/>
        <n v="78"/>
        <n v="84"/>
        <n v="85"/>
        <n v="80"/>
        <n v="79"/>
        <n v="86"/>
        <n v="89"/>
        <n v="90"/>
        <n v="92"/>
        <n v="109"/>
        <n v="110"/>
        <n v="111"/>
        <n v="112"/>
        <n v="113"/>
        <n v="114"/>
        <n v="115"/>
        <n v="116"/>
        <n v="119"/>
        <n v="120"/>
        <n v="121"/>
        <n v="122"/>
        <n v="124"/>
        <n v="125"/>
        <n v="99"/>
        <n v="100"/>
        <n v="101"/>
        <n v="103"/>
        <n v="104"/>
        <n v="123"/>
        <n v="128"/>
        <n v="129"/>
        <n v="130"/>
        <n v="132"/>
        <n v="133"/>
        <n v="134"/>
        <n v="135"/>
        <n v="136"/>
        <n v="137"/>
        <n v="138"/>
        <n v="139"/>
        <n v="142"/>
        <n v="143"/>
        <n v="141"/>
        <n v="145"/>
        <n v="148"/>
        <n v="149"/>
        <n v="150"/>
        <n v="65"/>
        <n v="140"/>
        <n v="144"/>
        <n v="146"/>
        <n v="147"/>
        <n v="7"/>
        <n v="151"/>
        <n v="152"/>
        <n v="155"/>
        <n v="156"/>
        <n v="159"/>
        <n v="161"/>
        <n v="164"/>
        <n v="166"/>
        <n v="169"/>
        <n v="172"/>
        <n v="173"/>
        <n v="174"/>
        <n v="177"/>
        <n v="182"/>
        <n v="184"/>
        <n v="186"/>
        <n v="187"/>
        <n v="190"/>
        <n v="191"/>
        <n v="195"/>
        <n v="196"/>
        <n v="213"/>
        <n v="215"/>
        <n v="214"/>
        <n v="44"/>
        <n v="47"/>
        <n v="48"/>
        <n v="53"/>
        <n v="61"/>
        <n v="75"/>
        <n v="77"/>
        <n v="83"/>
        <n v="23"/>
        <n v="87"/>
        <n v="32"/>
        <n v="88"/>
        <n v="18"/>
        <n v="41"/>
        <n v="19"/>
        <n v="21"/>
        <n v="91"/>
        <n v="13"/>
        <n v="33"/>
        <n v="51"/>
        <n v="50"/>
        <n v="66"/>
        <n v="73"/>
        <n v="76"/>
        <n v="67"/>
        <n v="93"/>
        <n v="30"/>
        <n v="81"/>
        <n v="36"/>
        <n v="82"/>
        <n v="12"/>
        <n v="157"/>
        <n v="193"/>
        <n v="154"/>
        <n v="163"/>
        <n v="153"/>
        <n v="158"/>
        <n v="160"/>
        <n v="179"/>
        <n v="216"/>
        <n v="212"/>
        <n v="162"/>
        <n v="167"/>
        <n v="171"/>
        <n v="178"/>
        <n v="188"/>
        <n v="198"/>
        <n v="199"/>
        <n v="200"/>
        <n v="201"/>
        <n v="202"/>
        <n v="203"/>
      </sharedItems>
    </cacheField>
    <cacheField name="DESCRIPCION CPC" numFmtId="0">
      <sharedItems count="179">
        <s v="FRIJOL  ROJO DE SEDA NACIONAL"/>
        <s v="MAÍZ BLANCO"/>
        <s v="SORGO "/>
        <s v="FRIJOL  TINTO O CORRIENTE NACIONAL"/>
        <s v="FRIJOL  ROJO DE SEDA IMPORTADO"/>
        <s v="ARROZ ORO PRIMERA CLASE IMPORTADO"/>
        <s v="FRIJOL  TINTO O CORRIENTE IMPORTADO"/>
        <s v="AZÚCAR"/>
        <s v="CACAHUETE O MANI"/>
        <s v="CACAO "/>
        <s v="SAL "/>
        <s v="MIEL DE ABEJA"/>
        <s v="ACHIOTE EN GRANO"/>
        <s v="AJONJOLÍ"/>
        <s v="SOYA"/>
        <s v="TRIGO"/>
        <s v="ARROZ ORO PRIMERA CLASE NACIONAL"/>
        <s v="HUEVO  GRANDE "/>
        <s v="HUEVO  MEDIANO "/>
        <s v="AJO CHINO"/>
        <s v="APIO GRANDE"/>
        <s v="AYOTE"/>
        <s v="BROCOLI GRANDE"/>
        <s v="CEBOLLA BLANCA SIN  TALLO GRANDE"/>
        <s v="CEBOLLA MORADA SIN TALLO "/>
        <s v="CHILE VERDE GRANDE"/>
        <s v="CHILE JALAPEÑO"/>
        <s v="COLIFLOR  GRANDE"/>
        <s v="EJOTE  IMPORTADO"/>
        <s v="EJOTE NACIONAL"/>
        <s v="ELOTE BLANCO GRANDE"/>
        <s v="GÜISQUIL VERDE GRANDE"/>
        <s v="LECHUGA DE CABEZA GRANDE"/>
        <s v="MELÓN MEDIANO"/>
        <s v="MELÓN GRANDE"/>
        <s v="PAPA SOLOMA GRANDE"/>
        <s v="PAPA LENGUA GRANDE"/>
        <s v="PEPINO GRANDE"/>
        <s v="PEPINO MEDIANO"/>
        <s v="PIPIAN MEDIANO"/>
        <s v="RÁBANO"/>
        <s v="REPOLLO GRANDE"/>
        <s v="SANDIA REDONDA GRANDE"/>
        <s v="TOMATE DE PASTA GRANDE"/>
        <s v="TOMATE  DE PASTA MEDIANO"/>
        <s v="YUCA BLANCA"/>
        <s v="ZANAHORIA GRANDE"/>
        <s v="ZANAHORIA MEDIANA"/>
        <s v="AGUACATE HASS MEDIANO"/>
        <s v="AGUACATE HASS GRANDE"/>
        <s v="BANANO MADURO GRANDE"/>
        <s v="GUAYABA GRANDE"/>
        <s v="GUINEO DE SEDA"/>
        <s v="LIMON PÉRSICO GRANDE"/>
        <s v="MANDARINA GRANDE"/>
        <s v="MARACUYÁ REDONDA GRANDE"/>
        <s v="PAPAYA TAINUNG GRANDE"/>
        <s v="PAPAYA TAINUNG MEDIANA"/>
        <s v="NARANJA VALENCIA GRANDE"/>
        <s v="NARANJA PIÑA MEDIANA"/>
        <s v="PIÑA GOLDEN GRANDE"/>
        <s v="PLÁTANO MADURO GRANDE"/>
        <s v="PLÁTANO MADURO MEDIANO"/>
        <s v="TAMARINDO SIN CÁSCARA"/>
        <s v="LOMO DE AGUJA"/>
        <s v="LOMO DE ROLLIZO"/>
        <s v="POSTA ANGELINA"/>
        <s v="POSTA DE PECHO"/>
        <s v="POSTA NEGRA"/>
        <s v="PUYAZO"/>
        <s v="SALON"/>
        <s v="SOLOMO"/>
        <s v="CHICHARRON DE PORCINO"/>
        <s v="COSTILLA DE PORCINO"/>
        <s v="LOMO DE PORCINO"/>
        <s v="POSTA DE PORCINO"/>
        <s v="MUSLO DE POLLO"/>
        <s v="PECHUGA DE POLLO"/>
        <s v="HARINA DE MAÍZ"/>
        <s v="HARINA DE TRIGO FUERTE"/>
        <s v="HARINA DE TRIGO SUAVE"/>
        <s v="PANELA PRIMERA CLASE"/>
        <s v="PANELA SEGUNDA CLASE"/>
        <s v="CARNE DE POLLO ENTERO"/>
        <s v="HUEVO GRANDE"/>
        <s v="HUEVO MEDIANO"/>
        <s v="CREMA"/>
        <s v="QUESILLO"/>
        <s v="QUESO DURO BLANDO"/>
        <s v="QUESO DURO VIEJO"/>
        <s v="QUESO FRESCO"/>
        <s v="BAGRE, PESCADO ENTERO, FRESCO"/>
        <s v="BOCA COLORADA, PESCADO ENTERO MEDIANO"/>
        <s v="CAMARON  MEDIANO"/>
        <s v="CAMARON AGUA DULCE"/>
        <s v="COLA DE CAMARON"/>
        <s v="CORVINA, FRESCO, ENTERO"/>
        <s v="CAMARONCILLO SECO SALADO"/>
        <s v="LONJA O FILETE DE BOCA COLORADA O PARGO"/>
        <s v="MACARELA, SECO, ENTERO"/>
        <s v="ROBALO, FRESCO, ENTERO"/>
        <s v="TILAPIA, FRESCA, ENTERA, GRANDE"/>
        <s v="CAMARON GRANDE"/>
        <s v="LONJA  O FILETE DE DORADO"/>
        <s v="LONJA O FILETE DE TIBURON"/>
        <s v="MACARELA, FRESCO, ENTERO"/>
        <s v="FRIJOL BLANCO"/>
        <s v="FINAL ENGORDE "/>
        <s v="INICIO ENGORDE "/>
        <s v="POSTURA"/>
        <s v="LECHERO 14% "/>
        <s v="SUPERLECHERO 22% "/>
        <s v="ENGORDE "/>
        <s v="BAYFOLAN FORTE"/>
        <s v="FÓRMULA 15-15-15 100 LBS"/>
        <s v="FÓRMULA 16-20-0 100 LBS"/>
        <s v="FÓRMULA 18-46-0  100 LBS"/>
        <s v="METALOZATO MULTIMINERAL"/>
        <s v="SULFATO DE AMONIO 21%N 100 LBS"/>
        <s v="UREA 46%N 100 LBS"/>
        <s v="MANCOZEB"/>
        <s v="PROPINEB"/>
        <s v="2,4-D"/>
        <s v="ATRAZINA"/>
        <s v="PARAQUAT"/>
        <s v="BETACIFLUTRINA+THIACLOPRID"/>
        <s v="METALDEHIDO+METIOCARB+METOMIL"/>
        <s v="METHIL-PARATHION"/>
        <s v="BEBEDERO DE PISO"/>
        <s v="COMEDERO DE PISO "/>
        <s v="BOMBA DE MOCHILA 16 LITROS"/>
        <s v="PIPIAN GRANDE"/>
        <s v="REMOLACHA GRANDE"/>
        <s v="SANDIA REDONDA MEDIANA"/>
        <s v="AGUACATE CRIOLLO MEDIANO"/>
        <s v="MANDARINA MEDIANA"/>
        <s v="MANGO VERDE CRIOLLO MEDIANO"/>
        <s v="PAPAYA RED LADY GRANDE"/>
        <s v="CHILE  VERDE MEDIANO"/>
        <s v="PIÑA GOLDEN MEDIANA"/>
        <s v="GÜISQUIL VERDE MEDIANO"/>
        <s v="PIÑA HAWAIANA"/>
        <s v="CEBOLLA BLANCA CON TALLO GRANDE"/>
        <s v="PAPA SOLOMA MEDIANA"/>
        <s v="CEBOLLA BLANCA CON TALLO MEDIANA"/>
        <s v="CEBOLLA BLANCA SIN TALLO MEDIANA"/>
        <s v="TAMARINDO CON CÁSCARA"/>
        <s v="APIO  MEDIANO"/>
        <s v="GÜISQUIL VERDE OSCURO GRANDE"/>
        <s v="REPOLLO MEDIANO"/>
        <s v="COCO GRANDE"/>
        <s v="LIMON PÉRSICO MEDIANO"/>
        <s v="MANGO VERDE CRIOLLO GRANDE"/>
        <s v="FRESA"/>
        <s v="ZAPOTE"/>
        <s v="NARANJA VALENCIA MEDIANA"/>
        <s v="LOROCO"/>
        <s v="NARANJA VICTORIA MEDIANA"/>
        <s v="AJO CRIOLLO MEDIANO"/>
        <s v="LECHERO 15% "/>
        <s v="CIPERMETRINA"/>
        <s v="INICIACION"/>
        <s v="INICIO "/>
        <s v="DESARROLLO"/>
        <s v="SUPERLECHERO 18% "/>
        <s v="AZOXISTROBINA"/>
        <s v="CUMA"/>
        <s v="BÁSCULA DE MESA "/>
        <s v="GESTACIÓN"/>
        <s v="FÓRMULA 15-15-15 200 LBS"/>
        <s v="FÓRMULA 16-20-0 220 LBS"/>
        <s v="UREA 46%N 150 LBS"/>
        <s v="FLUAZIFOP-P-BUTIL"/>
        <s v="SEMILLA DE CHILE"/>
        <s v="SEMILLA DE PEPINO"/>
        <s v="SEMILLA DE RÁBANO"/>
        <s v="SEMILLA DE REPOLLO"/>
        <s v="SEMILLA DE SANDÍA"/>
        <s v="SEMILLA DE TOMATE, VARIEDAD SANTA CRUZ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3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21"/>
    </cacheField>
    <cacheField name="DIVISION CANASTA" numFmtId="0">
      <sharedItems count="20">
        <s v="GRANOS BASICOS"/>
        <s v="AGRO INDUSTRIALES"/>
        <s v="PRODUCTOS AVICOLAS"/>
        <s v="HORTALIZAS"/>
        <s v="FRUTAS"/>
        <s v="CARNE BOVINO"/>
        <s v="CARNE PORCINO"/>
        <s v="CARNE DE POLLO"/>
        <s v="LACTEOS"/>
        <s v="PRODUCTOS PESQUEROS"/>
        <s v="POLLO ENGORDE"/>
        <s v="PONEDORAS"/>
        <s v="GANADO BOVINO"/>
        <s v="GANADO PORCINO"/>
        <s v="FERTILIZANTES"/>
        <s v="FUNGICIDAS"/>
        <s v="HERBICIDAS"/>
        <s v="INSECTICIDAS"/>
        <s v="APEROS AGRÍCOLAS"/>
        <s v="SEMILLAS"/>
      </sharedItems>
    </cacheField>
    <cacheField name="EQUIVALENCIA LIBRAS" numFmtId="0">
      <sharedItems containsSemiMixedTypes="0" containsString="0" containsNumber="1" minValue="0" maxValue="1279.17"/>
    </cacheField>
    <cacheField name="EQUIVALENCIA KILOS" numFmtId="0">
      <sharedItems containsSemiMixedTypes="0" containsString="0" containsNumber="1" minValue="0" maxValue="581.44000000000005"/>
    </cacheField>
    <cacheField name="DESCRIPCION CPD" numFmtId="0">
      <sharedItems containsBlank="1"/>
    </cacheField>
    <cacheField name="NOMBRE COMERCIAL" numFmtId="0">
      <sharedItems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9" maxValue="9"/>
    </cacheField>
    <cacheField name="MES2" numFmtId="0">
      <sharedItems containsSemiMixedTypes="0" containsString="0" containsNumber="1" containsInteger="1" minValue="2" maxValue="2"/>
    </cacheField>
    <cacheField name="COD MERCADO" numFmtId="0">
      <sharedItems containsSemiMixedTypes="0" containsString="0" containsNumber="1" containsInteger="1" minValue="6" maxValue="17"/>
    </cacheField>
    <cacheField name="MERCADO" numFmtId="0">
      <sharedItems count="7">
        <s v="COJUTEPEQUE"/>
        <s v="GERARDO BARRIOS "/>
        <s v="MERCADO CENTRAL"/>
        <s v="CHALATENANGO"/>
        <s v="SAN FRANCISCO GOTERA"/>
        <s v="TIENDONA"/>
        <s v="SANTA TECLA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243">
  <r>
    <n v="388875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1"/>
    <s v="PRIMERA SEMANA"/>
    <n v="2"/>
    <s v="FEBRERO"/>
    <n v="2"/>
    <s v="CARLOS MORALES"/>
    <n v="2024"/>
    <n v="2024"/>
    <n v="60"/>
    <n v="1"/>
    <n v="100"/>
    <n v="1.25"/>
    <s v="Feb  9 2024  7:05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11"/>
    <x v="0"/>
  </r>
  <r>
    <n v="388875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1"/>
    <s v="PRIMERA SEMANA"/>
    <n v="2"/>
    <s v="FEBRERO"/>
    <n v="2"/>
    <s v="CARLOS MORALES"/>
    <n v="2024"/>
    <n v="2024"/>
    <n v="60"/>
    <n v="1"/>
    <n v="24"/>
    <n v="0.35"/>
    <s v="Feb  9 2024  7:05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11"/>
    <x v="0"/>
  </r>
  <r>
    <n v="388875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1"/>
    <s v="PRIMERA SEMANA"/>
    <n v="2"/>
    <s v="FEBRERO"/>
    <n v="2"/>
    <s v="CARLOS MORALES"/>
    <n v="2024"/>
    <n v="2024"/>
    <n v="60"/>
    <n v="1"/>
    <n v="20"/>
    <n v="0.3"/>
    <s v="Feb  9 2024  7:05AM"/>
    <x v="2"/>
    <x v="2"/>
    <n v="51"/>
    <s v="QUINTAL"/>
    <n v="1"/>
    <s v="PRODUCTOS AGROPECUARIOS"/>
    <n v="1"/>
    <x v="0"/>
    <n v="100"/>
    <n v="45.45"/>
    <s v="Sorgo"/>
    <m/>
    <n v="0"/>
    <n v="9"/>
    <n v="2"/>
    <n v="11"/>
    <x v="0"/>
  </r>
  <r>
    <n v="388875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1"/>
    <s v="PRIMERA SEMANA"/>
    <n v="2"/>
    <s v="FEBRERO"/>
    <n v="2"/>
    <s v="CARLOS MORALES"/>
    <n v="2024"/>
    <n v="2024"/>
    <n v="60"/>
    <n v="1"/>
    <n v="95"/>
    <n v="1.1499999999999999"/>
    <s v="Feb  9 2024  7:06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11"/>
    <x v="0"/>
  </r>
  <r>
    <n v="388879"/>
    <n v="732"/>
    <n v="7"/>
    <s v=" CUSCATLAN"/>
    <n v="2"/>
    <s v="COJUTEPEQUE"/>
    <s v="ORLANDO"/>
    <s v="PANAMEÑO"/>
    <s v="ORLANDO PANAMEÑO"/>
    <s v="CALLE VISTA AL LAGO, MERCADO EL TIANGUE"/>
    <s v="ORLANDO PANAMEÑO"/>
    <m/>
    <n v="1"/>
    <s v="PRIMERA SEMANA"/>
    <n v="2"/>
    <s v="FEBRERO"/>
    <n v="2"/>
    <s v="CARLOS MORALES"/>
    <n v="2024"/>
    <n v="2024"/>
    <n v="157"/>
    <n v="1"/>
    <n v="90"/>
    <n v="1.1499999999999999"/>
    <s v="Feb  9 2024  7:17AM"/>
    <x v="4"/>
    <x v="4"/>
    <n v="51"/>
    <s v="QUINTAL"/>
    <n v="1"/>
    <s v="PRODUCTOS AGROPECUARIOS"/>
    <n v="1"/>
    <x v="0"/>
    <n v="100"/>
    <n v="45.45"/>
    <s v="Frijol Rojo Importado"/>
    <m/>
    <n v="0"/>
    <n v="9"/>
    <n v="2"/>
    <n v="11"/>
    <x v="0"/>
  </r>
  <r>
    <n v="388849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2"/>
    <s v="FEBRERO"/>
    <n v="6"/>
    <s v="GILBERTO RECINOS"/>
    <n v="2024"/>
    <n v="2024"/>
    <n v="231"/>
    <n v="1"/>
    <n v="46"/>
    <m/>
    <s v="Feb  9 2024  7:19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49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2"/>
    <s v="FEBRERO"/>
    <n v="6"/>
    <s v="GILBERTO RECINOS"/>
    <n v="2024"/>
    <n v="2024"/>
    <n v="60"/>
    <n v="1"/>
    <n v="90"/>
    <m/>
    <s v="Feb  9 2024  7:19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8"/>
    <x v="1"/>
  </r>
  <r>
    <n v="388849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2"/>
    <s v="FEBRERO"/>
    <n v="6"/>
    <s v="GILBERTO RECINOS"/>
    <n v="2024"/>
    <n v="2024"/>
    <n v="60"/>
    <n v="1"/>
    <n v="88"/>
    <m/>
    <s v="Feb  9 2024  7:19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8"/>
    <x v="1"/>
  </r>
  <r>
    <n v="388849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2"/>
    <s v="FEBRERO"/>
    <n v="6"/>
    <s v="GILBERTO RECINOS"/>
    <n v="2024"/>
    <n v="2024"/>
    <n v="60"/>
    <n v="1"/>
    <n v="22"/>
    <m/>
    <s v="Feb  9 2024  7:19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79"/>
    <n v="732"/>
    <n v="7"/>
    <s v=" CUSCATLAN"/>
    <n v="2"/>
    <s v="COJUTEPEQUE"/>
    <s v="ORLANDO"/>
    <s v="PANAMEÑO"/>
    <s v="ORLANDO PANAMEÑO"/>
    <s v="CALLE VISTA AL LAGO, MERCADO EL TIANGUE"/>
    <s v="ORLANDO PANAMEÑO"/>
    <m/>
    <n v="1"/>
    <s v="PRIMERA SEMANA"/>
    <n v="2"/>
    <s v="FEBRERO"/>
    <n v="2"/>
    <s v="CARLOS MORALES"/>
    <n v="2024"/>
    <n v="2024"/>
    <n v="60"/>
    <n v="1"/>
    <n v="25"/>
    <n v="0.3"/>
    <s v="Feb  9 2024  7:19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11"/>
    <x v="0"/>
  </r>
  <r>
    <n v="388849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2"/>
    <s v="FEBRERO"/>
    <n v="6"/>
    <s v="GILBERTO RECINOS"/>
    <n v="2024"/>
    <n v="2024"/>
    <n v="60"/>
    <n v="1"/>
    <n v="16"/>
    <m/>
    <s v="Feb  9 2024  7:19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79"/>
    <n v="732"/>
    <n v="7"/>
    <s v=" CUSCATLAN"/>
    <n v="2"/>
    <s v="COJUTEPEQUE"/>
    <s v="ORLANDO"/>
    <s v="PANAMEÑO"/>
    <s v="ORLANDO PANAMEÑO"/>
    <s v="CALLE VISTA AL LAGO, MERCADO EL TIANGUE"/>
    <s v="ORLANDO PANAMEÑO"/>
    <m/>
    <n v="1"/>
    <s v="PRIMERA SEMANA"/>
    <n v="2"/>
    <s v="FEBRERO"/>
    <n v="2"/>
    <s v="CARLOS MORALES"/>
    <n v="2024"/>
    <n v="2024"/>
    <n v="60"/>
    <n v="1"/>
    <n v="23"/>
    <n v="0.3"/>
    <s v="Feb  9 2024  7:19AM"/>
    <x v="2"/>
    <x v="2"/>
    <n v="51"/>
    <s v="QUINTAL"/>
    <n v="1"/>
    <s v="PRODUCTOS AGROPECUARIOS"/>
    <n v="1"/>
    <x v="0"/>
    <n v="100"/>
    <n v="45.45"/>
    <s v="Sorgo"/>
    <m/>
    <n v="0"/>
    <n v="9"/>
    <n v="2"/>
    <n v="11"/>
    <x v="0"/>
  </r>
  <r>
    <n v="388849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2"/>
    <s v="FEBRERO"/>
    <n v="6"/>
    <s v="GILBERTO RECINOS"/>
    <n v="2024"/>
    <n v="2024"/>
    <n v="231"/>
    <n v="1"/>
    <n v="26"/>
    <m/>
    <s v="Feb  9 2024  7:19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0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2"/>
    <s v="FEBRERO"/>
    <n v="6"/>
    <s v="GILBERTO RECINOS"/>
    <n v="2024"/>
    <n v="2024"/>
    <n v="231"/>
    <n v="1"/>
    <n v="46"/>
    <m/>
    <s v="Feb  9 2024  7:19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50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2"/>
    <s v="FEBRERO"/>
    <n v="6"/>
    <s v="GILBERTO RECINOS"/>
    <n v="2024"/>
    <n v="2024"/>
    <n v="157"/>
    <n v="1"/>
    <n v="88"/>
    <m/>
    <s v="Feb  9 2024  7:20AM"/>
    <x v="4"/>
    <x v="4"/>
    <n v="51"/>
    <s v="QUINTAL"/>
    <n v="1"/>
    <s v="PRODUCTOS AGROPECUARIOS"/>
    <n v="1"/>
    <x v="0"/>
    <n v="100"/>
    <n v="45.45"/>
    <s v="Frijol Rojo Importado"/>
    <m/>
    <n v="0"/>
    <n v="9"/>
    <n v="2"/>
    <n v="8"/>
    <x v="1"/>
  </r>
  <r>
    <n v="388850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2"/>
    <s v="FEBRERO"/>
    <n v="6"/>
    <s v="GILBERTO RECINOS"/>
    <n v="2024"/>
    <n v="2024"/>
    <n v="157"/>
    <n v="1"/>
    <n v="86"/>
    <m/>
    <s v="Feb  9 2024  7:20AM"/>
    <x v="6"/>
    <x v="6"/>
    <n v="51"/>
    <s v="QUINTAL"/>
    <n v="1"/>
    <s v="PRODUCTOS AGROPECUARIOS"/>
    <n v="1"/>
    <x v="0"/>
    <n v="100"/>
    <n v="45.45"/>
    <s v="Frijol Tinto Importado"/>
    <m/>
    <n v="0"/>
    <n v="9"/>
    <n v="2"/>
    <n v="8"/>
    <x v="1"/>
  </r>
  <r>
    <n v="388850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2"/>
    <s v="FEBRERO"/>
    <n v="6"/>
    <s v="GILBERTO RECINOS"/>
    <n v="2024"/>
    <n v="2024"/>
    <n v="60"/>
    <n v="1"/>
    <n v="23"/>
    <m/>
    <s v="Feb  9 2024  7:20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0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2"/>
    <s v="FEBRERO"/>
    <n v="6"/>
    <s v="GILBERTO RECINOS"/>
    <n v="2024"/>
    <n v="2024"/>
    <n v="60"/>
    <n v="1"/>
    <n v="18"/>
    <m/>
    <s v="Feb  9 2024  7:20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50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2"/>
    <s v="FEBRERO"/>
    <n v="6"/>
    <s v="GILBERTO RECINOS"/>
    <n v="2024"/>
    <n v="2024"/>
    <n v="231"/>
    <n v="1"/>
    <n v="25.5"/>
    <m/>
    <s v="Feb  9 2024  7:20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0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2"/>
    <s v="FEBRERO"/>
    <n v="6"/>
    <s v="GILBERTO RECINOS"/>
    <n v="2024"/>
    <n v="2024"/>
    <n v="60"/>
    <n v="1"/>
    <n v="48"/>
    <m/>
    <s v="Feb  9 2024  7:20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8"/>
    <x v="1"/>
  </r>
  <r>
    <n v="388850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2"/>
    <s v="FEBRERO"/>
    <n v="6"/>
    <s v="GILBERTO RECINOS"/>
    <n v="2024"/>
    <n v="2024"/>
    <n v="157"/>
    <n v="1"/>
    <n v="100"/>
    <m/>
    <s v="Feb  9 2024  7:20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8"/>
    <x v="1"/>
  </r>
  <r>
    <n v="388850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2"/>
    <s v="FEBRERO"/>
    <n v="6"/>
    <s v="GILBERTO RECINOS"/>
    <n v="2024"/>
    <n v="2024"/>
    <n v="157"/>
    <n v="1"/>
    <n v="205"/>
    <m/>
    <s v="Feb  9 2024  7:20AM"/>
    <x v="9"/>
    <x v="9"/>
    <n v="51"/>
    <s v="QUINTAL"/>
    <n v="1"/>
    <s v="PRODUCTOS AGROPECUARIOS"/>
    <n v="4"/>
    <x v="1"/>
    <n v="100"/>
    <n v="45.45"/>
    <s v="Cacao "/>
    <m/>
    <n v="0"/>
    <n v="9"/>
    <n v="2"/>
    <n v="8"/>
    <x v="1"/>
  </r>
  <r>
    <n v="38885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2"/>
    <s v="FEBRERO"/>
    <n v="6"/>
    <s v="GILBERTO RECINOS"/>
    <n v="2024"/>
    <n v="2024"/>
    <n v="231"/>
    <n v="1"/>
    <n v="43"/>
    <m/>
    <s v="Feb  9 2024  7:21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5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2"/>
    <s v="FEBRERO"/>
    <n v="6"/>
    <s v="GILBERTO RECINOS"/>
    <n v="2024"/>
    <n v="2024"/>
    <n v="60"/>
    <n v="1"/>
    <n v="88"/>
    <m/>
    <s v="Feb  9 2024  7:21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8"/>
    <x v="1"/>
  </r>
  <r>
    <n v="38885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2"/>
    <s v="FEBRERO"/>
    <n v="6"/>
    <s v="GILBERTO RECINOS"/>
    <n v="2024"/>
    <n v="2024"/>
    <n v="60"/>
    <n v="1"/>
    <n v="85"/>
    <m/>
    <s v="Feb  9 2024  7:21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8"/>
    <x v="1"/>
  </r>
  <r>
    <n v="38885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2"/>
    <s v="FEBRERO"/>
    <n v="6"/>
    <s v="GILBERTO RECINOS"/>
    <n v="2024"/>
    <n v="2024"/>
    <n v="60"/>
    <n v="1"/>
    <n v="22"/>
    <m/>
    <s v="Feb  9 2024  7:21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2"/>
    <s v="FEBRERO"/>
    <n v="6"/>
    <s v="GILBERTO RECINOS"/>
    <n v="2024"/>
    <n v="2024"/>
    <n v="60"/>
    <n v="1"/>
    <n v="16"/>
    <m/>
    <s v="Feb  9 2024  7:21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5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2"/>
    <s v="FEBRERO"/>
    <n v="6"/>
    <s v="GILBERTO RECINOS"/>
    <n v="2024"/>
    <n v="2024"/>
    <n v="231"/>
    <n v="1"/>
    <n v="25"/>
    <m/>
    <s v="Feb  9 2024  7:21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2"/>
    <s v="FEBRERO"/>
    <n v="6"/>
    <s v="GILBERTO RECINOS"/>
    <n v="2024"/>
    <n v="2024"/>
    <n v="60"/>
    <n v="1"/>
    <n v="48"/>
    <m/>
    <s v="Feb  9 2024  7:21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8"/>
    <x v="1"/>
  </r>
  <r>
    <n v="388879"/>
    <n v="732"/>
    <n v="7"/>
    <s v=" CUSCATLAN"/>
    <n v="2"/>
    <s v="COJUTEPEQUE"/>
    <s v="ORLANDO"/>
    <s v="PANAMEÑO"/>
    <s v="ORLANDO PANAMEÑO"/>
    <s v="CALLE VISTA AL LAGO, MERCADO EL TIANGUE"/>
    <s v="ORLANDO PANAMEÑO"/>
    <m/>
    <n v="1"/>
    <s v="PRIMERA SEMANA"/>
    <n v="2"/>
    <s v="FEBRERO"/>
    <n v="2"/>
    <s v="CARLOS MORALES"/>
    <n v="2024"/>
    <n v="2024"/>
    <n v="60"/>
    <n v="1"/>
    <n v="110"/>
    <n v="1.3"/>
    <s v="Feb  9 2024  7:21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11"/>
    <x v="0"/>
  </r>
  <r>
    <n v="38885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2"/>
    <s v="FEBRERO"/>
    <n v="6"/>
    <s v="GILBERTO RECINOS"/>
    <n v="2024"/>
    <n v="2024"/>
    <n v="157"/>
    <n v="1"/>
    <n v="100"/>
    <m/>
    <s v="Feb  9 2024  7:21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8"/>
    <x v="1"/>
  </r>
  <r>
    <n v="38885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2"/>
    <s v="FEBRERO"/>
    <n v="6"/>
    <s v="GILBERTO RECINOS"/>
    <n v="2024"/>
    <n v="2024"/>
    <n v="157"/>
    <n v="1"/>
    <n v="200"/>
    <m/>
    <s v="Feb  9 2024  7:21AM"/>
    <x v="9"/>
    <x v="9"/>
    <n v="51"/>
    <s v="QUINTAL"/>
    <n v="1"/>
    <s v="PRODUCTOS AGROPECUARIOS"/>
    <n v="4"/>
    <x v="1"/>
    <n v="100"/>
    <n v="45.45"/>
    <s v="Cacao "/>
    <m/>
    <n v="0"/>
    <n v="9"/>
    <n v="2"/>
    <n v="8"/>
    <x v="1"/>
  </r>
  <r>
    <n v="38885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2"/>
    <s v="FEBRERO"/>
    <n v="6"/>
    <s v="GILBERTO RECINOS"/>
    <n v="2024"/>
    <n v="2024"/>
    <n v="60"/>
    <n v="1"/>
    <n v="14"/>
    <m/>
    <s v="Feb  9 2024  7:22AM"/>
    <x v="10"/>
    <x v="10"/>
    <n v="51"/>
    <s v="QUINTAL"/>
    <n v="1"/>
    <s v="PRODUCTOS AGROPECUARIOS"/>
    <n v="4"/>
    <x v="1"/>
    <n v="100"/>
    <n v="45.45"/>
    <s v="Sal corriente yodada"/>
    <m/>
    <n v="0"/>
    <n v="9"/>
    <n v="2"/>
    <n v="8"/>
    <x v="1"/>
  </r>
  <r>
    <n v="388852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2"/>
    <s v="FEBRERO"/>
    <n v="6"/>
    <s v="GILBERTO RECINOS"/>
    <n v="2024"/>
    <n v="2024"/>
    <n v="231"/>
    <n v="1"/>
    <n v="46"/>
    <m/>
    <s v="Feb  9 2024  7:22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52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2"/>
    <s v="FEBRERO"/>
    <n v="6"/>
    <s v="GILBERTO RECINOS"/>
    <n v="2024"/>
    <n v="2024"/>
    <n v="157"/>
    <n v="1"/>
    <n v="90"/>
    <m/>
    <s v="Feb  9 2024  7:22AM"/>
    <x v="4"/>
    <x v="4"/>
    <n v="51"/>
    <s v="QUINTAL"/>
    <n v="1"/>
    <s v="PRODUCTOS AGROPECUARIOS"/>
    <n v="1"/>
    <x v="0"/>
    <n v="100"/>
    <n v="45.45"/>
    <s v="Frijol Rojo Importado"/>
    <m/>
    <n v="0"/>
    <n v="9"/>
    <n v="2"/>
    <n v="8"/>
    <x v="1"/>
  </r>
  <r>
    <n v="388852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2"/>
    <s v="FEBRERO"/>
    <n v="6"/>
    <s v="GILBERTO RECINOS"/>
    <n v="2024"/>
    <n v="2024"/>
    <n v="157"/>
    <n v="1"/>
    <n v="86"/>
    <m/>
    <s v="Feb  9 2024  7:22AM"/>
    <x v="6"/>
    <x v="6"/>
    <n v="51"/>
    <s v="QUINTAL"/>
    <n v="1"/>
    <s v="PRODUCTOS AGROPECUARIOS"/>
    <n v="1"/>
    <x v="0"/>
    <n v="100"/>
    <n v="45.45"/>
    <s v="Frijol Tinto Importado"/>
    <m/>
    <n v="0"/>
    <n v="9"/>
    <n v="2"/>
    <n v="8"/>
    <x v="1"/>
  </r>
  <r>
    <n v="388852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2"/>
    <s v="FEBRERO"/>
    <n v="6"/>
    <s v="GILBERTO RECINOS"/>
    <n v="2024"/>
    <n v="2024"/>
    <n v="60"/>
    <n v="1"/>
    <n v="23"/>
    <m/>
    <s v="Feb  9 2024  7:22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2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2"/>
    <s v="FEBRERO"/>
    <n v="6"/>
    <s v="GILBERTO RECINOS"/>
    <n v="2024"/>
    <n v="2024"/>
    <n v="60"/>
    <n v="1"/>
    <n v="18"/>
    <m/>
    <s v="Feb  9 2024  7:22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52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2"/>
    <s v="FEBRERO"/>
    <n v="6"/>
    <s v="GILBERTO RECINOS"/>
    <n v="2024"/>
    <n v="2024"/>
    <n v="231"/>
    <n v="1"/>
    <n v="26"/>
    <m/>
    <s v="Feb  9 2024  7:22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3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2"/>
    <s v="FEBRERO"/>
    <n v="6"/>
    <s v="GILBERTO RECINOS"/>
    <n v="2024"/>
    <n v="2024"/>
    <n v="60"/>
    <n v="1"/>
    <n v="22"/>
    <m/>
    <s v="Feb  9 2024  7:23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3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2"/>
    <s v="FEBRERO"/>
    <n v="6"/>
    <s v="GILBERTO RECINOS"/>
    <n v="2024"/>
    <n v="2024"/>
    <n v="60"/>
    <n v="1"/>
    <n v="18"/>
    <m/>
    <s v="Feb  9 2024  7:23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53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2"/>
    <s v="FEBRERO"/>
    <n v="6"/>
    <s v="GILBERTO RECINOS"/>
    <n v="2024"/>
    <n v="2024"/>
    <n v="231"/>
    <n v="1"/>
    <n v="26"/>
    <m/>
    <s v="Feb  9 2024  7:23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79"/>
    <n v="732"/>
    <n v="7"/>
    <s v=" CUSCATLAN"/>
    <n v="2"/>
    <s v="COJUTEPEQUE"/>
    <s v="ORLANDO"/>
    <s v="PANAMEÑO"/>
    <s v="ORLANDO PANAMEÑO"/>
    <s v="CALLE VISTA AL LAGO, MERCADO EL TIANGUE"/>
    <s v="ORLANDO PANAMEÑO"/>
    <m/>
    <n v="1"/>
    <s v="PRIMERA SEMANA"/>
    <n v="2"/>
    <s v="FEBRERO"/>
    <n v="2"/>
    <s v="CARLOS MORALES"/>
    <n v="2024"/>
    <n v="2024"/>
    <n v="60"/>
    <n v="1"/>
    <n v="5.5"/>
    <m/>
    <s v="Feb  9 2024  7:23AM"/>
    <x v="11"/>
    <x v="11"/>
    <n v="16"/>
    <s v="BOTELLA"/>
    <n v="1"/>
    <s v="PRODUCTOS AGROPECUARIOS"/>
    <n v="4"/>
    <x v="1"/>
    <n v="2.6"/>
    <n v="1.18"/>
    <s v="Miel de abeja"/>
    <m/>
    <n v="0"/>
    <n v="9"/>
    <n v="2"/>
    <n v="11"/>
    <x v="0"/>
  </r>
  <r>
    <n v="38885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2"/>
    <s v="FEBRERO"/>
    <n v="6"/>
    <s v="GILBERTO RECINOS"/>
    <n v="2024"/>
    <n v="2024"/>
    <n v="231"/>
    <n v="1"/>
    <n v="46"/>
    <m/>
    <s v="Feb  9 2024  7:28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5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2"/>
    <s v="FEBRERO"/>
    <n v="6"/>
    <s v="GILBERTO RECINOS"/>
    <n v="2024"/>
    <n v="2024"/>
    <n v="157"/>
    <n v="1"/>
    <n v="86"/>
    <m/>
    <s v="Feb  9 2024  7:28AM"/>
    <x v="4"/>
    <x v="4"/>
    <n v="51"/>
    <s v="QUINTAL"/>
    <n v="1"/>
    <s v="PRODUCTOS AGROPECUARIOS"/>
    <n v="1"/>
    <x v="0"/>
    <n v="100"/>
    <n v="45.45"/>
    <s v="Frijol Rojo Importado"/>
    <m/>
    <n v="0"/>
    <n v="9"/>
    <n v="2"/>
    <n v="8"/>
    <x v="1"/>
  </r>
  <r>
    <n v="38885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2"/>
    <s v="FEBRERO"/>
    <n v="6"/>
    <s v="GILBERTO RECINOS"/>
    <n v="2024"/>
    <n v="2024"/>
    <n v="157"/>
    <n v="1"/>
    <n v="84"/>
    <m/>
    <s v="Feb  9 2024  7:28AM"/>
    <x v="6"/>
    <x v="6"/>
    <n v="51"/>
    <s v="QUINTAL"/>
    <n v="1"/>
    <s v="PRODUCTOS AGROPECUARIOS"/>
    <n v="1"/>
    <x v="0"/>
    <n v="100"/>
    <n v="45.45"/>
    <s v="Frijol Tinto Importado"/>
    <m/>
    <n v="0"/>
    <n v="9"/>
    <n v="2"/>
    <n v="8"/>
    <x v="1"/>
  </r>
  <r>
    <n v="38885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2"/>
    <s v="FEBRERO"/>
    <n v="6"/>
    <s v="GILBERTO RECINOS"/>
    <n v="2024"/>
    <n v="2024"/>
    <n v="60"/>
    <n v="1"/>
    <n v="22"/>
    <m/>
    <s v="Feb  9 2024  7:28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2"/>
    <s v="FEBRERO"/>
    <n v="6"/>
    <s v="GILBERTO RECINOS"/>
    <n v="2024"/>
    <n v="2024"/>
    <n v="60"/>
    <n v="1"/>
    <n v="16"/>
    <m/>
    <s v="Feb  9 2024  7:28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5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2"/>
    <s v="FEBRERO"/>
    <n v="6"/>
    <s v="GILBERTO RECINOS"/>
    <n v="2024"/>
    <n v="2024"/>
    <n v="231"/>
    <n v="1"/>
    <n v="25"/>
    <m/>
    <s v="Feb  9 2024  7:28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2"/>
    <s v="FEBRERO"/>
    <n v="6"/>
    <s v="GILBERTO RECINOS"/>
    <n v="2024"/>
    <n v="2024"/>
    <n v="157"/>
    <n v="1"/>
    <n v="100"/>
    <m/>
    <s v="Feb  9 2024  7:28AM"/>
    <x v="12"/>
    <x v="12"/>
    <n v="51"/>
    <s v="QUINTAL"/>
    <n v="1"/>
    <s v="PRODUCTOS AGROPECUARIOS"/>
    <n v="4"/>
    <x v="1"/>
    <n v="100"/>
    <n v="45.45"/>
    <s v="Achiote"/>
    <m/>
    <n v="0"/>
    <n v="9"/>
    <n v="2"/>
    <n v="8"/>
    <x v="1"/>
  </r>
  <r>
    <n v="38885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2"/>
    <s v="FEBRERO"/>
    <n v="6"/>
    <s v="GILBERTO RECINOS"/>
    <n v="2024"/>
    <n v="2024"/>
    <n v="157"/>
    <n v="1"/>
    <n v="120"/>
    <m/>
    <s v="Feb  9 2024  7:29AM"/>
    <x v="13"/>
    <x v="13"/>
    <n v="51"/>
    <s v="QUINTAL"/>
    <n v="1"/>
    <s v="PRODUCTOS AGROPECUARIOS"/>
    <n v="4"/>
    <x v="1"/>
    <n v="100"/>
    <n v="45.45"/>
    <s v="Ajonjolí"/>
    <m/>
    <n v="0"/>
    <n v="9"/>
    <n v="2"/>
    <n v="8"/>
    <x v="1"/>
  </r>
  <r>
    <n v="38885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2"/>
    <s v="FEBRERO"/>
    <n v="6"/>
    <s v="GILBERTO RECINOS"/>
    <n v="2024"/>
    <n v="2024"/>
    <n v="60"/>
    <n v="1"/>
    <n v="48"/>
    <m/>
    <s v="Feb  9 2024  7:29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8"/>
    <x v="1"/>
  </r>
  <r>
    <n v="38885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2"/>
    <s v="FEBRERO"/>
    <n v="6"/>
    <s v="GILBERTO RECINOS"/>
    <n v="2024"/>
    <n v="2024"/>
    <n v="157"/>
    <n v="1"/>
    <n v="100"/>
    <m/>
    <s v="Feb  9 2024  7:29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8"/>
    <x v="1"/>
  </r>
  <r>
    <n v="38885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2"/>
    <s v="FEBRERO"/>
    <n v="6"/>
    <s v="GILBERTO RECINOS"/>
    <n v="2024"/>
    <n v="2024"/>
    <n v="157"/>
    <n v="1"/>
    <n v="200"/>
    <m/>
    <s v="Feb  9 2024  7:29AM"/>
    <x v="9"/>
    <x v="9"/>
    <n v="51"/>
    <s v="QUINTAL"/>
    <n v="1"/>
    <s v="PRODUCTOS AGROPECUARIOS"/>
    <n v="4"/>
    <x v="1"/>
    <n v="100"/>
    <n v="45.45"/>
    <s v="Cacao "/>
    <m/>
    <n v="0"/>
    <n v="9"/>
    <n v="2"/>
    <n v="8"/>
    <x v="1"/>
  </r>
  <r>
    <n v="38885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2"/>
    <s v="FEBRERO"/>
    <n v="6"/>
    <s v="GILBERTO RECINOS"/>
    <n v="2024"/>
    <n v="2024"/>
    <n v="157"/>
    <n v="1"/>
    <n v="50"/>
    <m/>
    <s v="Feb  9 2024  7:29AM"/>
    <x v="14"/>
    <x v="14"/>
    <n v="51"/>
    <s v="QUINTAL"/>
    <n v="1"/>
    <s v="PRODUCTOS AGROPECUARIOS"/>
    <n v="4"/>
    <x v="1"/>
    <n v="100"/>
    <n v="45.45"/>
    <s v="Soya"/>
    <m/>
    <n v="0"/>
    <n v="9"/>
    <n v="2"/>
    <n v="8"/>
    <x v="1"/>
  </r>
  <r>
    <n v="38885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2"/>
    <s v="FEBRERO"/>
    <n v="6"/>
    <s v="GILBERTO RECINOS"/>
    <n v="2024"/>
    <n v="2024"/>
    <n v="157"/>
    <n v="1"/>
    <n v="40"/>
    <m/>
    <s v="Feb  9 2024  7:29AM"/>
    <x v="15"/>
    <x v="15"/>
    <n v="51"/>
    <s v="QUINTAL"/>
    <n v="1"/>
    <s v="PRODUCTOS AGROPECUARIOS"/>
    <n v="4"/>
    <x v="1"/>
    <n v="100"/>
    <n v="45.45"/>
    <s v="Trigo"/>
    <m/>
    <n v="0"/>
    <n v="9"/>
    <n v="2"/>
    <n v="8"/>
    <x v="1"/>
  </r>
  <r>
    <n v="388855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2"/>
    <s v="FEBRERO"/>
    <n v="6"/>
    <s v="GILBERTO RECINOS"/>
    <n v="2024"/>
    <n v="2024"/>
    <n v="231"/>
    <n v="1"/>
    <n v="46"/>
    <m/>
    <s v="Feb  9 2024  7:29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55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2"/>
    <s v="FEBRERO"/>
    <n v="6"/>
    <s v="GILBERTO RECINOS"/>
    <n v="2024"/>
    <n v="2024"/>
    <n v="157"/>
    <n v="1"/>
    <n v="88"/>
    <m/>
    <s v="Feb  9 2024  7:29AM"/>
    <x v="4"/>
    <x v="4"/>
    <n v="51"/>
    <s v="QUINTAL"/>
    <n v="1"/>
    <s v="PRODUCTOS AGROPECUARIOS"/>
    <n v="1"/>
    <x v="0"/>
    <n v="100"/>
    <n v="45.45"/>
    <s v="Frijol Rojo Importado"/>
    <m/>
    <n v="0"/>
    <n v="9"/>
    <n v="2"/>
    <n v="8"/>
    <x v="1"/>
  </r>
  <r>
    <n v="388855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2"/>
    <s v="FEBRERO"/>
    <n v="6"/>
    <s v="GILBERTO RECINOS"/>
    <n v="2024"/>
    <n v="2024"/>
    <n v="157"/>
    <n v="1"/>
    <n v="86"/>
    <m/>
    <s v="Feb  9 2024  7:29AM"/>
    <x v="6"/>
    <x v="6"/>
    <n v="51"/>
    <s v="QUINTAL"/>
    <n v="1"/>
    <s v="PRODUCTOS AGROPECUARIOS"/>
    <n v="1"/>
    <x v="0"/>
    <n v="100"/>
    <n v="45.45"/>
    <s v="Frijol Tinto Importado"/>
    <m/>
    <n v="0"/>
    <n v="9"/>
    <n v="2"/>
    <n v="8"/>
    <x v="1"/>
  </r>
  <r>
    <n v="388855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2"/>
    <s v="FEBRERO"/>
    <n v="6"/>
    <s v="GILBERTO RECINOS"/>
    <n v="2024"/>
    <n v="2024"/>
    <n v="60"/>
    <n v="1"/>
    <n v="23"/>
    <m/>
    <s v="Feb  9 2024  7:29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5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2"/>
    <s v="FEBRERO"/>
    <n v="6"/>
    <s v="GILBERTO RECINOS"/>
    <n v="2024"/>
    <n v="2024"/>
    <n v="60"/>
    <n v="1"/>
    <n v="18"/>
    <m/>
    <s v="Feb  9 2024  7:29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55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2"/>
    <s v="FEBRERO"/>
    <n v="6"/>
    <s v="GILBERTO RECINOS"/>
    <n v="2024"/>
    <n v="2024"/>
    <n v="231"/>
    <n v="1"/>
    <n v="26"/>
    <m/>
    <s v="Feb  9 2024  7:29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6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2"/>
    <s v="FEBRERO"/>
    <n v="6"/>
    <s v="GILBERTO RECINOS"/>
    <n v="2024"/>
    <n v="2024"/>
    <n v="231"/>
    <n v="1"/>
    <n v="46"/>
    <m/>
    <s v="Feb  9 2024  7:30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56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2"/>
    <s v="FEBRERO"/>
    <n v="6"/>
    <s v="GILBERTO RECINOS"/>
    <n v="2024"/>
    <n v="2024"/>
    <n v="60"/>
    <n v="1"/>
    <n v="90"/>
    <m/>
    <s v="Feb  9 2024  7:30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8"/>
    <x v="1"/>
  </r>
  <r>
    <n v="388856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2"/>
    <s v="FEBRERO"/>
    <n v="6"/>
    <s v="GILBERTO RECINOS"/>
    <n v="2024"/>
    <n v="2024"/>
    <n v="60"/>
    <n v="1"/>
    <n v="88"/>
    <m/>
    <s v="Feb  9 2024  7:30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8"/>
    <x v="1"/>
  </r>
  <r>
    <n v="388856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2"/>
    <s v="FEBRERO"/>
    <n v="6"/>
    <s v="GILBERTO RECINOS"/>
    <n v="2024"/>
    <n v="2024"/>
    <n v="60"/>
    <n v="1"/>
    <n v="22"/>
    <m/>
    <s v="Feb  9 2024  7:30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6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2"/>
    <s v="FEBRERO"/>
    <n v="6"/>
    <s v="GILBERTO RECINOS"/>
    <n v="2024"/>
    <n v="2024"/>
    <n v="60"/>
    <n v="1"/>
    <n v="18"/>
    <m/>
    <s v="Feb  9 2024  7:30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56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2"/>
    <s v="FEBRERO"/>
    <n v="6"/>
    <s v="GILBERTO RECINOS"/>
    <n v="2024"/>
    <n v="2024"/>
    <n v="231"/>
    <n v="1"/>
    <n v="26"/>
    <m/>
    <s v="Feb  9 2024  7:30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2"/>
    <s v="FEBRERO"/>
    <n v="6"/>
    <s v="GILBERTO RECINOS"/>
    <n v="2024"/>
    <n v="2024"/>
    <n v="231"/>
    <n v="1"/>
    <n v="46"/>
    <m/>
    <s v="Feb  9 2024  7:30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5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2"/>
    <s v="FEBRERO"/>
    <n v="6"/>
    <s v="GILBERTO RECINOS"/>
    <n v="2024"/>
    <n v="2024"/>
    <n v="60"/>
    <n v="1"/>
    <n v="90"/>
    <m/>
    <s v="Feb  9 2024  7:31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8"/>
    <x v="1"/>
  </r>
  <r>
    <n v="38885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2"/>
    <s v="FEBRERO"/>
    <n v="6"/>
    <s v="GILBERTO RECINOS"/>
    <n v="2024"/>
    <n v="2024"/>
    <n v="60"/>
    <n v="1"/>
    <n v="86"/>
    <m/>
    <s v="Feb  9 2024  7:31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8"/>
    <x v="1"/>
  </r>
  <r>
    <n v="38885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2"/>
    <s v="FEBRERO"/>
    <n v="6"/>
    <s v="GILBERTO RECINOS"/>
    <n v="2024"/>
    <n v="2024"/>
    <n v="60"/>
    <n v="1"/>
    <n v="22"/>
    <m/>
    <s v="Feb  9 2024  7:31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2"/>
    <s v="FEBRERO"/>
    <n v="6"/>
    <s v="GILBERTO RECINOS"/>
    <n v="2024"/>
    <n v="2024"/>
    <n v="60"/>
    <n v="1"/>
    <n v="16"/>
    <m/>
    <s v="Feb  9 2024  7:31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5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2"/>
    <s v="FEBRERO"/>
    <n v="6"/>
    <s v="GILBERTO RECINOS"/>
    <n v="2024"/>
    <n v="2024"/>
    <n v="231"/>
    <n v="1"/>
    <n v="26"/>
    <m/>
    <s v="Feb  9 2024  7:31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2"/>
    <s v="FEBRERO"/>
    <n v="6"/>
    <s v="GILBERTO RECINOS"/>
    <n v="2024"/>
    <n v="2024"/>
    <n v="231"/>
    <n v="1"/>
    <n v="46"/>
    <n v="0.5"/>
    <s v="Feb  9 2024  7:31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5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2"/>
    <s v="FEBRERO"/>
    <n v="6"/>
    <s v="GILBERTO RECINOS"/>
    <n v="2024"/>
    <n v="2024"/>
    <n v="60"/>
    <n v="1"/>
    <n v="95"/>
    <n v="1.1499999999999999"/>
    <s v="Feb  9 2024  7:31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8"/>
    <x v="1"/>
  </r>
  <r>
    <n v="38885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2"/>
    <s v="FEBRERO"/>
    <n v="6"/>
    <s v="GILBERTO RECINOS"/>
    <n v="2024"/>
    <n v="2024"/>
    <n v="60"/>
    <n v="1"/>
    <n v="90"/>
    <n v="1.1000000000000001"/>
    <s v="Feb  9 2024  7:31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8"/>
    <x v="1"/>
  </r>
  <r>
    <n v="38885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2"/>
    <s v="FEBRERO"/>
    <n v="6"/>
    <s v="GILBERTO RECINOS"/>
    <n v="2024"/>
    <n v="2024"/>
    <n v="60"/>
    <n v="1"/>
    <n v="23"/>
    <n v="0.3"/>
    <s v="Feb  9 2024  7:32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2"/>
    <s v="FEBRERO"/>
    <n v="6"/>
    <s v="GILBERTO RECINOS"/>
    <n v="2024"/>
    <n v="2024"/>
    <n v="60"/>
    <n v="1"/>
    <n v="18"/>
    <n v="0.3"/>
    <s v="Feb  9 2024  7:32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5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2"/>
    <s v="FEBRERO"/>
    <n v="6"/>
    <s v="GILBERTO RECINOS"/>
    <n v="2024"/>
    <n v="2024"/>
    <n v="231"/>
    <n v="1"/>
    <n v="26"/>
    <n v="0.3"/>
    <s v="Feb  9 2024  7:32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2"/>
    <s v="FEBRERO"/>
    <n v="6"/>
    <s v="GILBERTO RECINOS"/>
    <n v="2024"/>
    <n v="2024"/>
    <n v="60"/>
    <n v="1"/>
    <n v="48"/>
    <n v="0.55000000000000004"/>
    <s v="Feb  9 2024  7:32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8"/>
    <x v="1"/>
  </r>
  <r>
    <n v="38885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2"/>
    <s v="FEBRERO"/>
    <n v="6"/>
    <s v="GILBERTO RECINOS"/>
    <n v="2024"/>
    <n v="2024"/>
    <n v="157"/>
    <n v="1"/>
    <n v="100"/>
    <n v="1.1000000000000001"/>
    <s v="Feb  9 2024  7:32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8"/>
    <x v="1"/>
  </r>
  <r>
    <n v="38885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2"/>
    <s v="FEBRERO"/>
    <n v="6"/>
    <s v="GILBERTO RECINOS"/>
    <n v="2024"/>
    <n v="2024"/>
    <n v="157"/>
    <n v="1"/>
    <n v="205"/>
    <n v="2.2000000000000002"/>
    <s v="Feb  9 2024  7:32AM"/>
    <x v="9"/>
    <x v="9"/>
    <n v="51"/>
    <s v="QUINTAL"/>
    <n v="1"/>
    <s v="PRODUCTOS AGROPECUARIOS"/>
    <n v="4"/>
    <x v="1"/>
    <n v="100"/>
    <n v="45.45"/>
    <s v="Cacao "/>
    <m/>
    <n v="0"/>
    <n v="9"/>
    <n v="2"/>
    <n v="8"/>
    <x v="1"/>
  </r>
  <r>
    <n v="388859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2"/>
    <s v="FEBRERO"/>
    <n v="6"/>
    <s v="GILBERTO RECINOS"/>
    <n v="2024"/>
    <n v="2024"/>
    <n v="231"/>
    <n v="1"/>
    <n v="46"/>
    <m/>
    <s v="Feb  9 2024  7:33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59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2"/>
    <s v="FEBRERO"/>
    <n v="6"/>
    <s v="GILBERTO RECINOS"/>
    <n v="2024"/>
    <n v="2024"/>
    <n v="60"/>
    <n v="1"/>
    <n v="92"/>
    <m/>
    <s v="Feb  9 2024  7:33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8"/>
    <x v="1"/>
  </r>
  <r>
    <n v="388859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2"/>
    <s v="FEBRERO"/>
    <n v="6"/>
    <s v="GILBERTO RECINOS"/>
    <n v="2024"/>
    <n v="2024"/>
    <n v="60"/>
    <n v="1"/>
    <n v="22"/>
    <m/>
    <s v="Feb  9 2024  7:33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9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2"/>
    <s v="FEBRERO"/>
    <n v="6"/>
    <s v="GILBERTO RECINOS"/>
    <n v="2024"/>
    <n v="2024"/>
    <n v="60"/>
    <n v="1"/>
    <n v="18"/>
    <m/>
    <s v="Feb  9 2024  7:33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59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2"/>
    <s v="FEBRERO"/>
    <n v="6"/>
    <s v="GILBERTO RECINOS"/>
    <n v="2024"/>
    <n v="2024"/>
    <n v="231"/>
    <n v="1"/>
    <n v="26"/>
    <m/>
    <s v="Feb  9 2024  7:33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60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1"/>
    <s v="PRIMERA SEMANA"/>
    <n v="2"/>
    <s v="FEBRERO"/>
    <n v="6"/>
    <s v="GILBERTO RECINOS"/>
    <n v="2024"/>
    <n v="2024"/>
    <n v="231"/>
    <n v="1"/>
    <n v="46"/>
    <n v="0.5"/>
    <s v="Feb  9 2024  7:33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60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1"/>
    <s v="PRIMERA SEMANA"/>
    <n v="2"/>
    <s v="FEBRERO"/>
    <n v="6"/>
    <s v="GILBERTO RECINOS"/>
    <n v="2024"/>
    <n v="2024"/>
    <n v="60"/>
    <n v="1"/>
    <n v="90"/>
    <n v="1.1499999999999999"/>
    <s v="Feb  9 2024  7:33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8"/>
    <x v="1"/>
  </r>
  <r>
    <n v="388860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1"/>
    <s v="PRIMERA SEMANA"/>
    <n v="2"/>
    <s v="FEBRERO"/>
    <n v="6"/>
    <s v="GILBERTO RECINOS"/>
    <n v="2024"/>
    <n v="2024"/>
    <n v="60"/>
    <n v="1"/>
    <n v="88"/>
    <n v="1.1000000000000001"/>
    <s v="Feb  9 2024  7:33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8"/>
    <x v="1"/>
  </r>
  <r>
    <n v="388876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s v="(en blanco)"/>
    <n v="1"/>
    <s v="PRIMERA SEMANA"/>
    <n v="2"/>
    <s v="FEBRERO"/>
    <n v="2"/>
    <s v="CARLOS MORALES"/>
    <n v="2024"/>
    <n v="2024"/>
    <n v="60"/>
    <n v="1"/>
    <n v="23"/>
    <n v="0.3"/>
    <s v="Feb  9 2024  7:33AM"/>
    <x v="2"/>
    <x v="2"/>
    <n v="51"/>
    <s v="QUINTAL"/>
    <n v="1"/>
    <s v="PRODUCTOS AGROPECUARIOS"/>
    <n v="1"/>
    <x v="0"/>
    <n v="100"/>
    <n v="45.45"/>
    <s v="Sorgo"/>
    <m/>
    <n v="0"/>
    <n v="9"/>
    <n v="2"/>
    <n v="11"/>
    <x v="0"/>
  </r>
  <r>
    <n v="388860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1"/>
    <s v="PRIMERA SEMANA"/>
    <n v="2"/>
    <s v="FEBRERO"/>
    <n v="6"/>
    <s v="GILBERTO RECINOS"/>
    <n v="2024"/>
    <n v="2024"/>
    <n v="60"/>
    <n v="1"/>
    <n v="18"/>
    <n v="0.3"/>
    <s v="Feb  9 2024  7:33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60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1"/>
    <s v="PRIMERA SEMANA"/>
    <n v="2"/>
    <s v="FEBRERO"/>
    <n v="6"/>
    <s v="GILBERTO RECINOS"/>
    <n v="2024"/>
    <n v="2024"/>
    <n v="60"/>
    <n v="1"/>
    <n v="22"/>
    <n v="0.3"/>
    <s v="Feb  9 2024  7:34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60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1"/>
    <s v="PRIMERA SEMANA"/>
    <n v="2"/>
    <s v="FEBRERO"/>
    <n v="6"/>
    <s v="GILBERTO RECINOS"/>
    <n v="2024"/>
    <n v="2024"/>
    <n v="231"/>
    <n v="1"/>
    <n v="26"/>
    <n v="0.3"/>
    <s v="Feb  9 2024  7:34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76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s v="(en blanco)"/>
    <n v="1"/>
    <s v="PRIMERA SEMANA"/>
    <n v="2"/>
    <s v="FEBRERO"/>
    <n v="2"/>
    <s v="CARLOS MORALES"/>
    <n v="2024"/>
    <n v="2024"/>
    <n v="231"/>
    <n v="1"/>
    <n v="46"/>
    <n v="0.6"/>
    <s v="Feb  9 2024  7:34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11"/>
    <x v="0"/>
  </r>
  <r>
    <n v="388861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1"/>
    <s v="PRIMERA SEMANA"/>
    <n v="2"/>
    <s v="FEBRERO"/>
    <n v="6"/>
    <s v="GILBERTO RECINOS"/>
    <n v="2024"/>
    <n v="2024"/>
    <n v="231"/>
    <n v="1"/>
    <n v="46"/>
    <n v="0.5"/>
    <s v="Feb  9 2024  7:34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76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s v="(en blanco)"/>
    <n v="1"/>
    <s v="PRIMERA SEMANA"/>
    <n v="2"/>
    <s v="FEBRERO"/>
    <n v="2"/>
    <s v="CARLOS MORALES"/>
    <n v="2024"/>
    <n v="2024"/>
    <n v="60"/>
    <n v="1"/>
    <n v="40"/>
    <n v="0.5"/>
    <s v="Feb  9 2024  7:34AM"/>
    <x v="16"/>
    <x v="16"/>
    <n v="51"/>
    <s v="QUINTAL"/>
    <n v="1"/>
    <s v="PRODUCTOS AGROPECUARIOS"/>
    <n v="1"/>
    <x v="0"/>
    <n v="100"/>
    <n v="45.45"/>
    <s v="Arroz Nacional"/>
    <m/>
    <n v="1"/>
    <n v="9"/>
    <n v="2"/>
    <n v="11"/>
    <x v="0"/>
  </r>
  <r>
    <n v="388861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1"/>
    <s v="PRIMERA SEMANA"/>
    <n v="2"/>
    <s v="FEBRERO"/>
    <n v="6"/>
    <s v="GILBERTO RECINOS"/>
    <n v="2024"/>
    <n v="2024"/>
    <n v="60"/>
    <n v="1"/>
    <n v="90"/>
    <n v="1.1499999999999999"/>
    <s v="Feb  9 2024  7:34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8"/>
    <x v="1"/>
  </r>
  <r>
    <n v="388861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1"/>
    <s v="PRIMERA SEMANA"/>
    <n v="2"/>
    <s v="FEBRERO"/>
    <n v="6"/>
    <s v="GILBERTO RECINOS"/>
    <n v="2024"/>
    <n v="2024"/>
    <n v="60"/>
    <n v="1"/>
    <n v="88"/>
    <n v="1.1000000000000001"/>
    <s v="Feb  9 2024  7:34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8"/>
    <x v="1"/>
  </r>
  <r>
    <n v="388861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1"/>
    <s v="PRIMERA SEMANA"/>
    <n v="2"/>
    <s v="FEBRERO"/>
    <n v="6"/>
    <s v="GILBERTO RECINOS"/>
    <n v="2024"/>
    <n v="2024"/>
    <n v="60"/>
    <n v="1"/>
    <n v="22"/>
    <n v="0.3"/>
    <s v="Feb  9 2024  7:34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76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s v="(en blanco)"/>
    <n v="1"/>
    <s v="PRIMERA SEMANA"/>
    <n v="2"/>
    <s v="FEBRERO"/>
    <n v="2"/>
    <s v="CARLOS MORALES"/>
    <n v="2024"/>
    <n v="2024"/>
    <n v="60"/>
    <n v="1"/>
    <n v="110"/>
    <n v="1.25"/>
    <s v="Feb  9 2024  7:35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11"/>
    <x v="0"/>
  </r>
  <r>
    <n v="388861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1"/>
    <s v="PRIMERA SEMANA"/>
    <n v="2"/>
    <s v="FEBRERO"/>
    <n v="6"/>
    <s v="GILBERTO RECINOS"/>
    <n v="2024"/>
    <n v="2024"/>
    <n v="60"/>
    <n v="1"/>
    <n v="16"/>
    <n v="0.3"/>
    <s v="Feb  9 2024  7:35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61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1"/>
    <s v="PRIMERA SEMANA"/>
    <n v="2"/>
    <s v="FEBRERO"/>
    <n v="6"/>
    <s v="GILBERTO RECINOS"/>
    <n v="2024"/>
    <n v="2024"/>
    <n v="231"/>
    <n v="1"/>
    <n v="26"/>
    <n v="0.3"/>
    <s v="Feb  9 2024  7:35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76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s v="(en blanco)"/>
    <n v="1"/>
    <s v="PRIMERA SEMANA"/>
    <n v="2"/>
    <s v="FEBRERO"/>
    <n v="2"/>
    <s v="CARLOS MORALES"/>
    <n v="2024"/>
    <n v="2024"/>
    <n v="60"/>
    <n v="1"/>
    <n v="100"/>
    <n v="1.2"/>
    <s v="Feb  9 2024  7:35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11"/>
    <x v="0"/>
  </r>
  <r>
    <n v="388861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1"/>
    <s v="PRIMERA SEMANA"/>
    <n v="2"/>
    <s v="FEBRERO"/>
    <n v="6"/>
    <s v="GILBERTO RECINOS"/>
    <n v="2024"/>
    <n v="2024"/>
    <n v="60"/>
    <n v="1"/>
    <n v="48"/>
    <n v="0.55000000000000004"/>
    <s v="Feb  9 2024  7:35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8"/>
    <x v="1"/>
  </r>
  <r>
    <n v="388861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1"/>
    <s v="PRIMERA SEMANA"/>
    <n v="2"/>
    <s v="FEBRERO"/>
    <n v="6"/>
    <s v="GILBERTO RECINOS"/>
    <n v="2024"/>
    <n v="2024"/>
    <n v="157"/>
    <n v="1"/>
    <n v="100"/>
    <n v="1.1499999999999999"/>
    <s v="Feb  9 2024  7:35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8"/>
    <x v="1"/>
  </r>
  <r>
    <n v="388861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1"/>
    <s v="PRIMERA SEMANA"/>
    <n v="2"/>
    <s v="FEBRERO"/>
    <n v="6"/>
    <s v="GILBERTO RECINOS"/>
    <n v="2024"/>
    <n v="2024"/>
    <n v="157"/>
    <n v="1"/>
    <n v="200"/>
    <n v="2.2000000000000002"/>
    <s v="Feb  9 2024  7:35AM"/>
    <x v="9"/>
    <x v="9"/>
    <n v="51"/>
    <s v="QUINTAL"/>
    <n v="1"/>
    <s v="PRODUCTOS AGROPECUARIOS"/>
    <n v="4"/>
    <x v="1"/>
    <n v="100"/>
    <n v="45.45"/>
    <s v="Cacao "/>
    <m/>
    <n v="0"/>
    <n v="9"/>
    <n v="2"/>
    <n v="8"/>
    <x v="1"/>
  </r>
  <r>
    <n v="388861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1"/>
    <s v="PRIMERA SEMANA"/>
    <n v="2"/>
    <s v="FEBRERO"/>
    <n v="6"/>
    <s v="GILBERTO RECINOS"/>
    <n v="2024"/>
    <n v="2024"/>
    <n v="60"/>
    <n v="1"/>
    <n v="14"/>
    <n v="0.2"/>
    <s v="Feb  9 2024  7:35AM"/>
    <x v="10"/>
    <x v="10"/>
    <n v="51"/>
    <s v="QUINTAL"/>
    <n v="1"/>
    <s v="PRODUCTOS AGROPECUARIOS"/>
    <n v="4"/>
    <x v="1"/>
    <n v="100"/>
    <n v="45.45"/>
    <s v="Sal corriente yodada"/>
    <m/>
    <n v="0"/>
    <n v="9"/>
    <n v="2"/>
    <n v="8"/>
    <x v="1"/>
  </r>
  <r>
    <n v="388862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1"/>
    <s v="PRIMERA SEMANA"/>
    <n v="2"/>
    <s v="FEBRERO"/>
    <n v="6"/>
    <s v="GILBERTO RECINOS"/>
    <n v="2024"/>
    <n v="2024"/>
    <n v="231"/>
    <n v="1"/>
    <n v="46"/>
    <n v="0.5"/>
    <s v="Feb  9 2024  7:35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76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s v="(en blanco)"/>
    <n v="1"/>
    <s v="PRIMERA SEMANA"/>
    <n v="2"/>
    <s v="FEBRERO"/>
    <n v="2"/>
    <s v="CARLOS MORALES"/>
    <n v="2024"/>
    <n v="2024"/>
    <n v="60"/>
    <n v="1"/>
    <n v="50"/>
    <n v="0.6"/>
    <s v="Feb  9 2024  7:35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11"/>
    <x v="0"/>
  </r>
  <r>
    <n v="388862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1"/>
    <s v="PRIMERA SEMANA"/>
    <n v="2"/>
    <s v="FEBRERO"/>
    <n v="6"/>
    <s v="GILBERTO RECINOS"/>
    <n v="2024"/>
    <n v="2024"/>
    <n v="60"/>
    <n v="1"/>
    <n v="90"/>
    <n v="1.1499999999999999"/>
    <s v="Feb  9 2024  7:36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8"/>
    <x v="1"/>
  </r>
  <r>
    <n v="388876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s v="(en blanco)"/>
    <n v="1"/>
    <s v="PRIMERA SEMANA"/>
    <n v="2"/>
    <s v="FEBRERO"/>
    <n v="2"/>
    <s v="CARLOS MORALES"/>
    <n v="2024"/>
    <n v="2024"/>
    <n v="60"/>
    <n v="1"/>
    <n v="12"/>
    <n v="0.2"/>
    <s v="Feb  9 2024  7:36AM"/>
    <x v="10"/>
    <x v="10"/>
    <n v="51"/>
    <s v="QUINTAL"/>
    <n v="1"/>
    <s v="PRODUCTOS AGROPECUARIOS"/>
    <n v="4"/>
    <x v="1"/>
    <n v="100"/>
    <n v="45.45"/>
    <s v="Sal corriente yodada"/>
    <m/>
    <n v="0"/>
    <n v="9"/>
    <n v="2"/>
    <n v="11"/>
    <x v="0"/>
  </r>
  <r>
    <n v="388862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1"/>
    <s v="PRIMERA SEMANA"/>
    <n v="2"/>
    <s v="FEBRERO"/>
    <n v="6"/>
    <s v="GILBERTO RECINOS"/>
    <n v="2024"/>
    <n v="2024"/>
    <n v="60"/>
    <n v="1"/>
    <n v="88"/>
    <n v="1.1000000000000001"/>
    <s v="Feb  9 2024  7:36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8"/>
    <x v="1"/>
  </r>
  <r>
    <n v="388862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1"/>
    <s v="PRIMERA SEMANA"/>
    <n v="2"/>
    <s v="FEBRERO"/>
    <n v="6"/>
    <s v="GILBERTO RECINOS"/>
    <n v="2024"/>
    <n v="2024"/>
    <n v="60"/>
    <n v="1"/>
    <n v="22"/>
    <n v="0.3"/>
    <s v="Feb  9 2024  7:36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62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1"/>
    <s v="PRIMERA SEMANA"/>
    <n v="2"/>
    <s v="FEBRERO"/>
    <n v="6"/>
    <s v="GILBERTO RECINOS"/>
    <n v="2024"/>
    <n v="2024"/>
    <n v="60"/>
    <n v="1"/>
    <n v="18"/>
    <n v="0.3"/>
    <s v="Feb  9 2024  7:36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62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1"/>
    <s v="PRIMERA SEMANA"/>
    <n v="2"/>
    <s v="FEBRERO"/>
    <n v="6"/>
    <s v="GILBERTO RECINOS"/>
    <n v="2024"/>
    <n v="2024"/>
    <n v="231"/>
    <n v="1"/>
    <n v="26"/>
    <n v="0.3"/>
    <s v="Feb  9 2024  7:36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62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1"/>
    <s v="PRIMERA SEMANA"/>
    <n v="2"/>
    <s v="FEBRERO"/>
    <n v="6"/>
    <s v="GILBERTO RECINOS"/>
    <n v="2024"/>
    <n v="2024"/>
    <n v="60"/>
    <n v="1"/>
    <n v="48"/>
    <n v="0.55000000000000004"/>
    <s v="Feb  9 2024  7:36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8"/>
    <x v="1"/>
  </r>
  <r>
    <n v="388862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1"/>
    <s v="PRIMERA SEMANA"/>
    <n v="2"/>
    <s v="FEBRERO"/>
    <n v="6"/>
    <s v="GILBERTO RECINOS"/>
    <n v="2024"/>
    <n v="2024"/>
    <n v="157"/>
    <n v="1"/>
    <n v="100"/>
    <n v="1.1000000000000001"/>
    <s v="Feb  9 2024  7:36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8"/>
    <x v="1"/>
  </r>
  <r>
    <n v="388862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1"/>
    <s v="PRIMERA SEMANA"/>
    <n v="2"/>
    <s v="FEBRERO"/>
    <n v="6"/>
    <s v="GILBERTO RECINOS"/>
    <n v="2024"/>
    <n v="2024"/>
    <n v="157"/>
    <n v="1"/>
    <n v="205"/>
    <n v="2.2000000000000002"/>
    <s v="Feb  9 2024  7:36AM"/>
    <x v="9"/>
    <x v="9"/>
    <n v="51"/>
    <s v="QUINTAL"/>
    <n v="1"/>
    <s v="PRODUCTOS AGROPECUARIOS"/>
    <n v="4"/>
    <x v="1"/>
    <n v="100"/>
    <n v="45.45"/>
    <s v="Cacao "/>
    <m/>
    <n v="0"/>
    <n v="9"/>
    <n v="2"/>
    <n v="8"/>
    <x v="1"/>
  </r>
  <r>
    <n v="388862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1"/>
    <s v="PRIMERA SEMANA"/>
    <n v="2"/>
    <s v="FEBRERO"/>
    <n v="6"/>
    <s v="GILBERTO RECINOS"/>
    <n v="2024"/>
    <n v="2024"/>
    <n v="60"/>
    <n v="1"/>
    <n v="14"/>
    <n v="0.2"/>
    <s v="Feb  9 2024  7:37AM"/>
    <x v="10"/>
    <x v="10"/>
    <n v="51"/>
    <s v="QUINTAL"/>
    <n v="1"/>
    <s v="PRODUCTOS AGROPECUARIOS"/>
    <n v="4"/>
    <x v="1"/>
    <n v="100"/>
    <n v="45.45"/>
    <s v="Sal corriente yodada"/>
    <m/>
    <n v="0"/>
    <n v="9"/>
    <n v="2"/>
    <n v="8"/>
    <x v="1"/>
  </r>
  <r>
    <n v="388876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s v="(en blanco)"/>
    <n v="1"/>
    <s v="PRIMERA SEMANA"/>
    <n v="2"/>
    <s v="FEBRERO"/>
    <n v="2"/>
    <s v="CARLOS MORALES"/>
    <n v="2024"/>
    <n v="2024"/>
    <n v="60"/>
    <n v="1"/>
    <n v="5"/>
    <m/>
    <s v="Feb  9 2024  7:37AM"/>
    <x v="17"/>
    <x v="17"/>
    <n v="29"/>
    <s v="CARTON 30 UNIDADES"/>
    <n v="1"/>
    <s v="PRODUCTOS AGROPECUARIOS"/>
    <n v="8"/>
    <x v="2"/>
    <n v="3.75"/>
    <n v="1.7"/>
    <s v="Huevo Grande Cartón"/>
    <m/>
    <n v="0"/>
    <n v="9"/>
    <n v="2"/>
    <n v="11"/>
    <x v="0"/>
  </r>
  <r>
    <n v="388876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s v="(en blanco)"/>
    <n v="1"/>
    <s v="PRIMERA SEMANA"/>
    <n v="2"/>
    <s v="FEBRERO"/>
    <n v="2"/>
    <s v="CARLOS MORALES"/>
    <n v="2024"/>
    <n v="2024"/>
    <n v="60"/>
    <n v="1"/>
    <n v="4.5"/>
    <m/>
    <s v="Feb  9 2024  7:37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11"/>
    <x v="0"/>
  </r>
  <r>
    <n v="388863"/>
    <n v="630"/>
    <n v="6"/>
    <s v=" SAN SALVADOR"/>
    <n v="14"/>
    <s v="SAN SALVADOR"/>
    <s v="JOSE"/>
    <s v="DOMINGO"/>
    <s v="JOSE DOMINGO"/>
    <s v="11 AVENIDA SUR LOCAL # 5"/>
    <s v="(en blanco)"/>
    <s v="(en blanco)"/>
    <n v="1"/>
    <s v="PRIMERA SEMANA"/>
    <n v="2"/>
    <s v="FEBRERO"/>
    <n v="6"/>
    <s v="GILBERTO RECINOS"/>
    <n v="2024"/>
    <n v="2024"/>
    <n v="231"/>
    <n v="1"/>
    <n v="46"/>
    <m/>
    <s v="Feb  9 2024  7:37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63"/>
    <n v="630"/>
    <n v="6"/>
    <s v=" SAN SALVADOR"/>
    <n v="14"/>
    <s v="SAN SALVADOR"/>
    <s v="JOSE"/>
    <s v="DOMINGO"/>
    <s v="JOSE DOMINGO"/>
    <s v="11 AVENIDA SUR LOCAL # 5"/>
    <s v="(en blanco)"/>
    <s v="(en blanco)"/>
    <n v="1"/>
    <s v="PRIMERA SEMANA"/>
    <n v="2"/>
    <s v="FEBRERO"/>
    <n v="6"/>
    <s v="GILBERTO RECINOS"/>
    <n v="2024"/>
    <n v="2024"/>
    <n v="60"/>
    <n v="1"/>
    <n v="90"/>
    <m/>
    <s v="Feb  9 2024  7:37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8"/>
    <x v="1"/>
  </r>
  <r>
    <n v="388863"/>
    <n v="630"/>
    <n v="6"/>
    <s v=" SAN SALVADOR"/>
    <n v="14"/>
    <s v="SAN SALVADOR"/>
    <s v="JOSE"/>
    <s v="DOMINGO"/>
    <s v="JOSE DOMINGO"/>
    <s v="11 AVENIDA SUR LOCAL # 5"/>
    <s v="(en blanco)"/>
    <s v="(en blanco)"/>
    <n v="1"/>
    <s v="PRIMERA SEMANA"/>
    <n v="2"/>
    <s v="FEBRERO"/>
    <n v="6"/>
    <s v="GILBERTO RECINOS"/>
    <n v="2024"/>
    <n v="2024"/>
    <n v="60"/>
    <n v="1"/>
    <n v="88"/>
    <m/>
    <s v="Feb  9 2024  7:37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8"/>
    <x v="1"/>
  </r>
  <r>
    <n v="388863"/>
    <n v="630"/>
    <n v="6"/>
    <s v=" SAN SALVADOR"/>
    <n v="14"/>
    <s v="SAN SALVADOR"/>
    <s v="JOSE"/>
    <s v="DOMINGO"/>
    <s v="JOSE DOMINGO"/>
    <s v="11 AVENIDA SUR LOCAL # 5"/>
    <s v="(en blanco)"/>
    <s v="(en blanco)"/>
    <n v="1"/>
    <s v="PRIMERA SEMANA"/>
    <n v="2"/>
    <s v="FEBRERO"/>
    <n v="6"/>
    <s v="GILBERTO RECINOS"/>
    <n v="2024"/>
    <n v="2024"/>
    <n v="60"/>
    <n v="1"/>
    <n v="23"/>
    <m/>
    <s v="Feb  9 2024  7:37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63"/>
    <n v="630"/>
    <n v="6"/>
    <s v=" SAN SALVADOR"/>
    <n v="14"/>
    <s v="SAN SALVADOR"/>
    <s v="JOSE"/>
    <s v="DOMINGO"/>
    <s v="JOSE DOMINGO"/>
    <s v="11 AVENIDA SUR LOCAL # 5"/>
    <s v="(en blanco)"/>
    <s v="(en blanco)"/>
    <n v="1"/>
    <s v="PRIMERA SEMANA"/>
    <n v="2"/>
    <s v="FEBRERO"/>
    <n v="6"/>
    <s v="GILBERTO RECINOS"/>
    <n v="2024"/>
    <n v="2024"/>
    <n v="60"/>
    <n v="1"/>
    <n v="18"/>
    <m/>
    <s v="Feb  9 2024  7:37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63"/>
    <n v="630"/>
    <n v="6"/>
    <s v=" SAN SALVADOR"/>
    <n v="14"/>
    <s v="SAN SALVADOR"/>
    <s v="JOSE"/>
    <s v="DOMINGO"/>
    <s v="JOSE DOMINGO"/>
    <s v="11 AVENIDA SUR LOCAL # 5"/>
    <s v="(en blanco)"/>
    <s v="(en blanco)"/>
    <n v="1"/>
    <s v="PRIMERA SEMANA"/>
    <n v="2"/>
    <s v="FEBRERO"/>
    <n v="6"/>
    <s v="GILBERTO RECINOS"/>
    <n v="2024"/>
    <n v="2024"/>
    <n v="231"/>
    <n v="1"/>
    <n v="26"/>
    <m/>
    <s v="Feb  9 2024  7:37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64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2"/>
    <s v="FEBRERO"/>
    <n v="6"/>
    <s v="GILBERTO RECINOS"/>
    <n v="2024"/>
    <n v="2024"/>
    <n v="231"/>
    <n v="1"/>
    <n v="46"/>
    <n v="0.5"/>
    <s v="Feb  9 2024  7:38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64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2"/>
    <s v="FEBRERO"/>
    <n v="6"/>
    <s v="GILBERTO RECINOS"/>
    <n v="2024"/>
    <n v="2024"/>
    <n v="60"/>
    <n v="1"/>
    <n v="92"/>
    <n v="1.1499999999999999"/>
    <s v="Feb  9 2024  7:38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8"/>
    <x v="1"/>
  </r>
  <r>
    <n v="388864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2"/>
    <s v="FEBRERO"/>
    <n v="6"/>
    <s v="GILBERTO RECINOS"/>
    <n v="2024"/>
    <n v="2024"/>
    <n v="60"/>
    <n v="1"/>
    <n v="90"/>
    <n v="1.1000000000000001"/>
    <s v="Feb  9 2024  7:38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8"/>
    <x v="1"/>
  </r>
  <r>
    <n v="388864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2"/>
    <s v="FEBRERO"/>
    <n v="6"/>
    <s v="GILBERTO RECINOS"/>
    <n v="2024"/>
    <n v="2024"/>
    <n v="60"/>
    <n v="1"/>
    <n v="23"/>
    <n v="0.3"/>
    <s v="Feb  9 2024  7:38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64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2"/>
    <s v="FEBRERO"/>
    <n v="6"/>
    <s v="GILBERTO RECINOS"/>
    <n v="2024"/>
    <n v="2024"/>
    <n v="60"/>
    <n v="1"/>
    <n v="18"/>
    <n v="0.3"/>
    <s v="Feb  9 2024  7:38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64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2"/>
    <s v="FEBRERO"/>
    <n v="6"/>
    <s v="GILBERTO RECINOS"/>
    <n v="2024"/>
    <n v="2024"/>
    <n v="231"/>
    <n v="1"/>
    <n v="26"/>
    <n v="0.3"/>
    <s v="Feb  9 2024  7:38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64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2"/>
    <s v="FEBRERO"/>
    <n v="6"/>
    <s v="GILBERTO RECINOS"/>
    <n v="2024"/>
    <n v="2024"/>
    <n v="60"/>
    <n v="1"/>
    <n v="48"/>
    <n v="0.55000000000000004"/>
    <s v="Feb  9 2024  7:38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8"/>
    <x v="1"/>
  </r>
  <r>
    <n v="388864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2"/>
    <s v="FEBRERO"/>
    <n v="6"/>
    <s v="GILBERTO RECINOS"/>
    <n v="2024"/>
    <n v="2024"/>
    <n v="157"/>
    <n v="1"/>
    <n v="100"/>
    <n v="1.1000000000000001"/>
    <s v="Feb  9 2024  7:38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8"/>
    <x v="1"/>
  </r>
  <r>
    <n v="388864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2"/>
    <s v="FEBRERO"/>
    <n v="6"/>
    <s v="GILBERTO RECINOS"/>
    <n v="2024"/>
    <n v="2024"/>
    <n v="157"/>
    <n v="1"/>
    <n v="205"/>
    <n v="2.2000000000000002"/>
    <s v="Feb  9 2024  7:39AM"/>
    <x v="9"/>
    <x v="9"/>
    <n v="51"/>
    <s v="QUINTAL"/>
    <n v="1"/>
    <s v="PRODUCTOS AGROPECUARIOS"/>
    <n v="4"/>
    <x v="1"/>
    <n v="100"/>
    <n v="45.45"/>
    <s v="Cacao "/>
    <m/>
    <n v="0"/>
    <n v="9"/>
    <n v="2"/>
    <n v="8"/>
    <x v="1"/>
  </r>
  <r>
    <n v="388864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2"/>
    <s v="FEBRERO"/>
    <n v="6"/>
    <s v="GILBERTO RECINOS"/>
    <n v="2024"/>
    <n v="2024"/>
    <n v="60"/>
    <n v="1"/>
    <n v="14"/>
    <n v="0.2"/>
    <s v="Feb  9 2024  7:39AM"/>
    <x v="10"/>
    <x v="10"/>
    <n v="51"/>
    <s v="QUINTAL"/>
    <n v="1"/>
    <s v="PRODUCTOS AGROPECUARIOS"/>
    <n v="4"/>
    <x v="1"/>
    <n v="100"/>
    <n v="45.45"/>
    <s v="Sal corriente yodada"/>
    <m/>
    <n v="0"/>
    <n v="9"/>
    <n v="2"/>
    <n v="8"/>
    <x v="1"/>
  </r>
  <r>
    <n v="388865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1"/>
    <s v="PRIMERA SEMANA"/>
    <n v="2"/>
    <s v="FEBRERO"/>
    <n v="6"/>
    <s v="GILBERTO RECINOS"/>
    <n v="2024"/>
    <n v="2024"/>
    <n v="231"/>
    <n v="1"/>
    <n v="46"/>
    <n v="0.5"/>
    <s v="Feb  9 2024  7:39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65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1"/>
    <s v="PRIMERA SEMANA"/>
    <n v="2"/>
    <s v="FEBRERO"/>
    <n v="6"/>
    <s v="GILBERTO RECINOS"/>
    <n v="2024"/>
    <n v="2024"/>
    <n v="60"/>
    <n v="1"/>
    <n v="90"/>
    <n v="1.1499999999999999"/>
    <s v="Feb  9 2024  7:39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8"/>
    <x v="1"/>
  </r>
  <r>
    <n v="388865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1"/>
    <s v="PRIMERA SEMANA"/>
    <n v="2"/>
    <s v="FEBRERO"/>
    <n v="6"/>
    <s v="GILBERTO RECINOS"/>
    <n v="2024"/>
    <n v="2024"/>
    <n v="60"/>
    <n v="1"/>
    <n v="86"/>
    <n v="1.1000000000000001"/>
    <s v="Feb  9 2024  7:39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8"/>
    <x v="1"/>
  </r>
  <r>
    <n v="388865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1"/>
    <s v="PRIMERA SEMANA"/>
    <n v="2"/>
    <s v="FEBRERO"/>
    <n v="6"/>
    <s v="GILBERTO RECINOS"/>
    <n v="2024"/>
    <n v="2024"/>
    <n v="60"/>
    <n v="1"/>
    <n v="18"/>
    <n v="0.3"/>
    <s v="Feb  9 2024  7:40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65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1"/>
    <s v="PRIMERA SEMANA"/>
    <n v="2"/>
    <s v="FEBRERO"/>
    <n v="6"/>
    <s v="GILBERTO RECINOS"/>
    <n v="2024"/>
    <n v="2024"/>
    <n v="60"/>
    <n v="1"/>
    <n v="23"/>
    <n v="0.3"/>
    <s v="Feb  9 2024  7:40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65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1"/>
    <s v="PRIMERA SEMANA"/>
    <n v="2"/>
    <s v="FEBRERO"/>
    <n v="6"/>
    <s v="GILBERTO RECINOS"/>
    <n v="2024"/>
    <n v="2024"/>
    <n v="60"/>
    <n v="1"/>
    <n v="48"/>
    <n v="0.55000000000000004"/>
    <s v="Feb  9 2024  7:40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8"/>
    <x v="1"/>
  </r>
  <r>
    <n v="388865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1"/>
    <s v="PRIMERA SEMANA"/>
    <n v="2"/>
    <s v="FEBRERO"/>
    <n v="6"/>
    <s v="GILBERTO RECINOS"/>
    <n v="2024"/>
    <n v="2024"/>
    <n v="157"/>
    <n v="1"/>
    <n v="100"/>
    <n v="1.4"/>
    <s v="Feb  9 2024  7:40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8"/>
    <x v="1"/>
  </r>
  <r>
    <n v="388865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1"/>
    <s v="PRIMERA SEMANA"/>
    <n v="2"/>
    <s v="FEBRERO"/>
    <n v="6"/>
    <s v="GILBERTO RECINOS"/>
    <n v="2024"/>
    <n v="2024"/>
    <n v="157"/>
    <n v="1"/>
    <n v="205"/>
    <n v="2.2000000000000002"/>
    <s v="Feb  9 2024  7:40AM"/>
    <x v="9"/>
    <x v="9"/>
    <n v="51"/>
    <s v="QUINTAL"/>
    <n v="1"/>
    <s v="PRODUCTOS AGROPECUARIOS"/>
    <n v="4"/>
    <x v="1"/>
    <n v="100"/>
    <n v="45.45"/>
    <s v="Cacao "/>
    <m/>
    <n v="0"/>
    <n v="9"/>
    <n v="2"/>
    <n v="8"/>
    <x v="1"/>
  </r>
  <r>
    <n v="388865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1"/>
    <s v="PRIMERA SEMANA"/>
    <n v="2"/>
    <s v="FEBRERO"/>
    <n v="6"/>
    <s v="GILBERTO RECINOS"/>
    <n v="2024"/>
    <n v="2024"/>
    <n v="60"/>
    <n v="1"/>
    <n v="14"/>
    <n v="0.2"/>
    <s v="Feb  9 2024  7:40AM"/>
    <x v="10"/>
    <x v="10"/>
    <n v="51"/>
    <s v="QUINTAL"/>
    <n v="1"/>
    <s v="PRODUCTOS AGROPECUARIOS"/>
    <n v="4"/>
    <x v="1"/>
    <n v="100"/>
    <n v="45.45"/>
    <s v="Sal corriente yodada"/>
    <m/>
    <n v="0"/>
    <n v="9"/>
    <n v="2"/>
    <n v="8"/>
    <x v="1"/>
  </r>
  <r>
    <n v="38886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2"/>
    <s v="FEBRERO"/>
    <n v="6"/>
    <s v="GILBERTO RECINOS"/>
    <n v="2024"/>
    <n v="2024"/>
    <n v="231"/>
    <n v="1"/>
    <n v="46"/>
    <n v="0.5"/>
    <s v="Feb  9 2024  7:40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6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2"/>
    <s v="FEBRERO"/>
    <n v="6"/>
    <s v="GILBERTO RECINOS"/>
    <n v="2024"/>
    <n v="2024"/>
    <n v="157"/>
    <n v="1"/>
    <n v="88"/>
    <n v="1.1499999999999999"/>
    <s v="Feb  9 2024  7:41AM"/>
    <x v="4"/>
    <x v="4"/>
    <n v="51"/>
    <s v="QUINTAL"/>
    <n v="1"/>
    <s v="PRODUCTOS AGROPECUARIOS"/>
    <n v="1"/>
    <x v="0"/>
    <n v="100"/>
    <n v="45.45"/>
    <s v="Frijol Rojo Importado"/>
    <m/>
    <n v="0"/>
    <n v="9"/>
    <n v="2"/>
    <n v="8"/>
    <x v="1"/>
  </r>
  <r>
    <n v="38886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2"/>
    <s v="FEBRERO"/>
    <n v="6"/>
    <s v="GILBERTO RECINOS"/>
    <n v="2024"/>
    <n v="2024"/>
    <n v="157"/>
    <n v="1"/>
    <n v="85"/>
    <n v="1.1000000000000001"/>
    <s v="Feb  9 2024  7:41AM"/>
    <x v="6"/>
    <x v="6"/>
    <n v="51"/>
    <s v="QUINTAL"/>
    <n v="1"/>
    <s v="PRODUCTOS AGROPECUARIOS"/>
    <n v="1"/>
    <x v="0"/>
    <n v="100"/>
    <n v="45.45"/>
    <s v="Frijol Tinto Importado"/>
    <m/>
    <n v="0"/>
    <n v="9"/>
    <n v="2"/>
    <n v="8"/>
    <x v="1"/>
  </r>
  <r>
    <n v="38886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2"/>
    <s v="FEBRERO"/>
    <n v="6"/>
    <s v="GILBERTO RECINOS"/>
    <n v="2024"/>
    <n v="2024"/>
    <n v="60"/>
    <n v="1"/>
    <n v="22"/>
    <n v="0.3"/>
    <s v="Feb  9 2024  7:41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6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2"/>
    <s v="FEBRERO"/>
    <n v="6"/>
    <s v="GILBERTO RECINOS"/>
    <n v="2024"/>
    <n v="2024"/>
    <n v="60"/>
    <n v="1"/>
    <n v="16"/>
    <n v="0.3"/>
    <s v="Feb  9 2024  7:41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6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2"/>
    <s v="FEBRERO"/>
    <n v="6"/>
    <s v="GILBERTO RECINOS"/>
    <n v="2024"/>
    <n v="2024"/>
    <n v="231"/>
    <n v="1"/>
    <n v="26"/>
    <n v="0.3"/>
    <s v="Feb  9 2024  7:41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6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2"/>
    <s v="FEBRERO"/>
    <n v="6"/>
    <s v="GILBERTO RECINOS"/>
    <n v="2024"/>
    <n v="2024"/>
    <n v="60"/>
    <n v="1"/>
    <n v="48"/>
    <n v="0.55000000000000004"/>
    <s v="Feb  9 2024  7:41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8"/>
    <x v="1"/>
  </r>
  <r>
    <n v="38886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2"/>
    <s v="FEBRERO"/>
    <n v="6"/>
    <s v="GILBERTO RECINOS"/>
    <n v="2024"/>
    <n v="2024"/>
    <n v="157"/>
    <n v="1"/>
    <n v="100"/>
    <n v="1.1000000000000001"/>
    <s v="Feb  9 2024  7:41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8"/>
    <x v="1"/>
  </r>
  <r>
    <n v="38886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2"/>
    <s v="FEBRERO"/>
    <n v="6"/>
    <s v="GILBERTO RECINOS"/>
    <n v="2024"/>
    <n v="2024"/>
    <n v="157"/>
    <n v="1"/>
    <n v="200"/>
    <n v="2.2000000000000002"/>
    <s v="Feb  9 2024  7:41AM"/>
    <x v="9"/>
    <x v="9"/>
    <n v="51"/>
    <s v="QUINTAL"/>
    <n v="1"/>
    <s v="PRODUCTOS AGROPECUARIOS"/>
    <n v="4"/>
    <x v="1"/>
    <n v="100"/>
    <n v="45.45"/>
    <s v="Cacao "/>
    <m/>
    <n v="0"/>
    <n v="9"/>
    <n v="2"/>
    <n v="8"/>
    <x v="1"/>
  </r>
  <r>
    <n v="38886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2"/>
    <s v="FEBRERO"/>
    <n v="6"/>
    <s v="GILBERTO RECINOS"/>
    <n v="2024"/>
    <n v="2024"/>
    <n v="60"/>
    <n v="1"/>
    <n v="14"/>
    <n v="0.2"/>
    <s v="Feb  9 2024  7:42AM"/>
    <x v="10"/>
    <x v="10"/>
    <n v="51"/>
    <s v="QUINTAL"/>
    <n v="1"/>
    <s v="PRODUCTOS AGROPECUARIOS"/>
    <n v="4"/>
    <x v="1"/>
    <n v="100"/>
    <n v="45.45"/>
    <s v="Sal corriente yodada"/>
    <m/>
    <n v="0"/>
    <n v="9"/>
    <n v="2"/>
    <n v="8"/>
    <x v="1"/>
  </r>
  <r>
    <n v="388867"/>
    <n v="687"/>
    <n v="6"/>
    <s v=" SAN SALVADOR"/>
    <n v="14"/>
    <s v="SAN SALVADOR"/>
    <s v="GIL"/>
    <s v="NAJARRO"/>
    <s v="GIL NAJARRO"/>
    <s v="CALLE GERARDO BARRIOS Y 13 AVENIDA NORTE"/>
    <s v="GIL NAJARRO"/>
    <s v="(en blanco)"/>
    <n v="1"/>
    <s v="PRIMERA SEMANA"/>
    <n v="2"/>
    <s v="FEBRERO"/>
    <n v="6"/>
    <s v="GILBERTO RECINOS"/>
    <n v="2024"/>
    <n v="2024"/>
    <n v="60"/>
    <n v="1"/>
    <n v="22"/>
    <m/>
    <s v="Feb  9 2024  7:42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67"/>
    <n v="687"/>
    <n v="6"/>
    <s v=" SAN SALVADOR"/>
    <n v="14"/>
    <s v="SAN SALVADOR"/>
    <s v="GIL"/>
    <s v="NAJARRO"/>
    <s v="GIL NAJARRO"/>
    <s v="CALLE GERARDO BARRIOS Y 13 AVENIDA NORTE"/>
    <s v="GIL NAJARRO"/>
    <s v="(en blanco)"/>
    <n v="1"/>
    <s v="PRIMERA SEMANA"/>
    <n v="2"/>
    <s v="FEBRERO"/>
    <n v="6"/>
    <s v="GILBERTO RECINOS"/>
    <n v="2024"/>
    <n v="2024"/>
    <n v="60"/>
    <n v="1"/>
    <n v="16"/>
    <m/>
    <s v="Feb  9 2024  7:42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67"/>
    <n v="687"/>
    <n v="6"/>
    <s v=" SAN SALVADOR"/>
    <n v="14"/>
    <s v="SAN SALVADOR"/>
    <s v="GIL"/>
    <s v="NAJARRO"/>
    <s v="GIL NAJARRO"/>
    <s v="CALLE GERARDO BARRIOS Y 13 AVENIDA NORTE"/>
    <s v="GIL NAJARRO"/>
    <s v="(en blanco)"/>
    <n v="1"/>
    <s v="PRIMERA SEMANA"/>
    <n v="2"/>
    <s v="FEBRERO"/>
    <n v="6"/>
    <s v="GILBERTO RECINOS"/>
    <n v="2024"/>
    <n v="2024"/>
    <n v="231"/>
    <n v="1"/>
    <n v="26"/>
    <m/>
    <s v="Feb  9 2024  7:42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6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2"/>
    <s v="FEBRERO"/>
    <n v="6"/>
    <s v="GILBERTO RECINOS"/>
    <n v="2024"/>
    <n v="2024"/>
    <n v="231"/>
    <n v="1"/>
    <n v="46"/>
    <m/>
    <s v="Feb  9 2024  7:42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6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2"/>
    <s v="FEBRERO"/>
    <n v="6"/>
    <s v="GILBERTO RECINOS"/>
    <n v="2024"/>
    <n v="2024"/>
    <n v="157"/>
    <n v="1"/>
    <n v="88"/>
    <m/>
    <s v="Feb  9 2024  7:43AM"/>
    <x v="4"/>
    <x v="4"/>
    <n v="51"/>
    <s v="QUINTAL"/>
    <n v="1"/>
    <s v="PRODUCTOS AGROPECUARIOS"/>
    <n v="1"/>
    <x v="0"/>
    <n v="100"/>
    <n v="45.45"/>
    <s v="Frijol Rojo Importado"/>
    <m/>
    <n v="0"/>
    <n v="9"/>
    <n v="2"/>
    <n v="8"/>
    <x v="1"/>
  </r>
  <r>
    <n v="38886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2"/>
    <s v="FEBRERO"/>
    <n v="6"/>
    <s v="GILBERTO RECINOS"/>
    <n v="2024"/>
    <n v="2024"/>
    <n v="157"/>
    <n v="1"/>
    <n v="86"/>
    <m/>
    <s v="Feb  9 2024  7:43AM"/>
    <x v="6"/>
    <x v="6"/>
    <n v="51"/>
    <s v="QUINTAL"/>
    <n v="1"/>
    <s v="PRODUCTOS AGROPECUARIOS"/>
    <n v="1"/>
    <x v="0"/>
    <n v="100"/>
    <n v="45.45"/>
    <s v="Frijol Tinto Importado"/>
    <m/>
    <n v="0"/>
    <n v="9"/>
    <n v="2"/>
    <n v="8"/>
    <x v="1"/>
  </r>
  <r>
    <n v="38886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2"/>
    <s v="FEBRERO"/>
    <n v="6"/>
    <s v="GILBERTO RECINOS"/>
    <n v="2024"/>
    <n v="2024"/>
    <n v="60"/>
    <n v="1"/>
    <n v="22"/>
    <m/>
    <s v="Feb  9 2024  7:43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6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2"/>
    <s v="FEBRERO"/>
    <n v="6"/>
    <s v="GILBERTO RECINOS"/>
    <n v="2024"/>
    <n v="2024"/>
    <n v="60"/>
    <n v="1"/>
    <n v="18"/>
    <m/>
    <s v="Feb  9 2024  7:43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6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2"/>
    <s v="FEBRERO"/>
    <n v="6"/>
    <s v="GILBERTO RECINOS"/>
    <n v="2024"/>
    <n v="2024"/>
    <n v="231"/>
    <n v="1"/>
    <n v="26"/>
    <m/>
    <s v="Feb  9 2024  7:43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351"/>
    <n v="1"/>
    <n v="20"/>
    <m/>
    <s v="Feb  9 2024  7:44AM"/>
    <x v="19"/>
    <x v="19"/>
    <n v="28"/>
    <s v="CAJA 45-55 UNIDADES                                   "/>
    <n v="1"/>
    <s v="PRODUCTOS AGROPECUARIOS"/>
    <n v="2"/>
    <x v="3"/>
    <n v="11.2"/>
    <n v="5.09"/>
    <s v="Ajo Chino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18"/>
    <m/>
    <s v="Feb  9 2024  7:44AM"/>
    <x v="20"/>
    <x v="20"/>
    <n v="20"/>
    <s v="CAJA  18-22 TALLOS"/>
    <n v="1"/>
    <s v="PRODUCTOS AGROPECUARIOS"/>
    <n v="2"/>
    <x v="3"/>
    <n v="61.86"/>
    <n v="28.12"/>
    <s v="Apio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60"/>
    <n v="1"/>
    <n v="35"/>
    <m/>
    <s v="Feb  9 2024  7:44AM"/>
    <x v="21"/>
    <x v="21"/>
    <n v="34"/>
    <s v="CIENTO 50-60 LB"/>
    <n v="1"/>
    <s v="PRODUCTOS AGROPECUARIOS"/>
    <n v="2"/>
    <x v="3"/>
    <n v="55"/>
    <n v="25"/>
    <s v="Ayote Tierno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10"/>
    <m/>
    <s v="Feb  9 2024  7:44AM"/>
    <x v="22"/>
    <x v="22"/>
    <n v="19"/>
    <s v="CAJA  10-12 UNIDADES                                              "/>
    <n v="1"/>
    <s v="PRODUCTOS AGROPECUARIOS"/>
    <n v="2"/>
    <x v="3"/>
    <n v="27.31"/>
    <n v="12.41"/>
    <s v="Brocoli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138"/>
    <n v="1"/>
    <n v="40"/>
    <m/>
    <s v="Feb  9 2024  7:44AM"/>
    <x v="23"/>
    <x v="23"/>
    <n v="68"/>
    <s v="SACO 150 UNIDADES"/>
    <n v="1"/>
    <s v="PRODUCTOS AGROPECUARIOS"/>
    <n v="2"/>
    <x v="3"/>
    <n v="57.5"/>
    <n v="26.14"/>
    <s v="Cebolla blanca Sin  tallo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138"/>
    <n v="1"/>
    <n v="38"/>
    <m/>
    <s v="Feb  9 2024  7:44AM"/>
    <x v="24"/>
    <x v="24"/>
    <n v="72"/>
    <s v="SACO 215-225 UNIDADES                                            "/>
    <n v="1"/>
    <s v="PRODUCTOS AGROPECUARIOS"/>
    <n v="2"/>
    <x v="3"/>
    <n v="50.9"/>
    <n v="23.14"/>
    <s v="Cebolla Morada Sin Tallo 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60"/>
    <n v="1"/>
    <n v="20"/>
    <m/>
    <s v="Feb  9 2024  7:45AM"/>
    <x v="25"/>
    <x v="25"/>
    <n v="62"/>
    <s v="SACO  140-150 UNIDADES                                                "/>
    <n v="1"/>
    <s v="PRODUCTOS AGROPECUARIOS"/>
    <n v="2"/>
    <x v="3"/>
    <n v="37.17"/>
    <n v="16.899999999999999"/>
    <s v="Chile Verde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40"/>
    <m/>
    <s v="Feb  9 2024  7:45AM"/>
    <x v="26"/>
    <x v="26"/>
    <n v="74"/>
    <s v="SACO 35-40 LIBRAS"/>
    <n v="1"/>
    <s v="PRODUCTOS AGROPECUARIOS"/>
    <n v="2"/>
    <x v="3"/>
    <n v="38.590000000000003"/>
    <n v="17.54"/>
    <s v="Chile Jalapeño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60"/>
    <n v="1"/>
    <n v="35"/>
    <m/>
    <s v="Feb  9 2024  7:45AM"/>
    <x v="26"/>
    <x v="26"/>
    <n v="74"/>
    <s v="SACO 35-40 LIBRAS"/>
    <n v="1"/>
    <s v="PRODUCTOS AGROPECUARIOS"/>
    <n v="2"/>
    <x v="3"/>
    <n v="38.590000000000003"/>
    <n v="17.54"/>
    <s v="Chile Jalapeño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22"/>
    <m/>
    <s v="Feb  9 2024  7:45AM"/>
    <x v="27"/>
    <x v="27"/>
    <n v="53"/>
    <s v="RED   12 UNIDADES"/>
    <n v="1"/>
    <s v="PRODUCTOS AGROPECUARIOS"/>
    <n v="2"/>
    <x v="3"/>
    <n v="46.19"/>
    <n v="21"/>
    <s v="Coliflor 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24"/>
    <m/>
    <s v="Feb  9 2024  7:45AM"/>
    <x v="28"/>
    <x v="28"/>
    <n v="69"/>
    <s v="SACO 15-20 LIBRAS"/>
    <n v="1"/>
    <s v="PRODUCTOS AGROPECUARIOS"/>
    <n v="2"/>
    <x v="3"/>
    <n v="17.149999999999999"/>
    <n v="7.8"/>
    <s v="Ejote  Importado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60"/>
    <n v="1"/>
    <n v="45"/>
    <m/>
    <s v="Feb  9 2024  7:46AM"/>
    <x v="29"/>
    <x v="29"/>
    <n v="12"/>
    <s v="BOLSA 35-40 LIBRAS"/>
    <n v="1"/>
    <s v="PRODUCTOS AGROPECUARIOS"/>
    <n v="2"/>
    <x v="3"/>
    <n v="37.19"/>
    <n v="16.899999999999999"/>
    <s v="Ejote Nacional"/>
    <m/>
    <n v="1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60"/>
    <n v="1"/>
    <n v="20"/>
    <m/>
    <s v="Feb  9 2024  7:46AM"/>
    <x v="30"/>
    <x v="30"/>
    <n v="30"/>
    <s v="CIENTO  100 UNIDADES       "/>
    <n v="1"/>
    <s v="PRODUCTOS AGROPECUARIOS"/>
    <n v="2"/>
    <x v="3"/>
    <n v="100"/>
    <n v="45.45"/>
    <s v="Elote Blanco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60"/>
    <n v="1"/>
    <n v="17"/>
    <m/>
    <s v="Feb  9 2024  7:46AM"/>
    <x v="31"/>
    <x v="31"/>
    <n v="9"/>
    <s v="BOLSA  50 UNIDADES                                           "/>
    <n v="1"/>
    <s v="PRODUCTOS AGROPECUARIOS"/>
    <n v="2"/>
    <x v="3"/>
    <n v="79.599999999999994"/>
    <n v="36.18"/>
    <s v="Güisquil Verde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12"/>
    <m/>
    <s v="Feb  9 2024  7:46AM"/>
    <x v="32"/>
    <x v="32"/>
    <n v="26"/>
    <s v="CAJA 18-20 UNIDADES                                                 "/>
    <n v="1"/>
    <s v="PRODUCTOS AGROPECUARIOS"/>
    <n v="2"/>
    <x v="3"/>
    <n v="45.01"/>
    <n v="20.46"/>
    <s v="Lechuga de Cabeza Grande Caja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120"/>
    <m/>
    <s v="Feb  9 2024  7:47AM"/>
    <x v="33"/>
    <x v="33"/>
    <n v="31"/>
    <s v="CIENTO  100 UNIDADES                                                "/>
    <n v="1"/>
    <s v="PRODUCTOS AGROPECUARIOS"/>
    <n v="2"/>
    <x v="3"/>
    <n v="303.83"/>
    <n v="138.1"/>
    <s v="Melón Mediano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95"/>
    <n v="1"/>
    <n v="150"/>
    <m/>
    <s v="Feb  9 2024  7:47AM"/>
    <x v="34"/>
    <x v="34"/>
    <n v="31"/>
    <s v="CIENTO  100 UNIDADES                                                "/>
    <n v="1"/>
    <s v="PRODUCTOS AGROPECUARIOS"/>
    <n v="2"/>
    <x v="3"/>
    <n v="409.89"/>
    <n v="186.31"/>
    <s v="Melón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66"/>
    <m/>
    <s v="Feb  9 2024  7:47AM"/>
    <x v="35"/>
    <x v="35"/>
    <n v="51"/>
    <s v="QUINTAL"/>
    <n v="1"/>
    <s v="PRODUCTOS AGROPECUARIOS"/>
    <n v="2"/>
    <x v="3"/>
    <n v="100"/>
    <n v="45.45"/>
    <s v="Papa Soloma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35"/>
    <m/>
    <s v="Feb  9 2024  7:47AM"/>
    <x v="36"/>
    <x v="36"/>
    <n v="51"/>
    <s v="QUINTAL"/>
    <n v="1"/>
    <s v="PRODUCTOS AGROPECUARIOS"/>
    <n v="2"/>
    <x v="3"/>
    <n v="100"/>
    <n v="45.45"/>
    <s v="Papa Lengua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60"/>
    <n v="1"/>
    <n v="35"/>
    <m/>
    <s v="Feb  9 2024  7:48AM"/>
    <x v="37"/>
    <x v="37"/>
    <n v="60"/>
    <s v="SACO   145-155 UNIDADES"/>
    <n v="1"/>
    <s v="PRODUCTOS AGROPECUARIOS"/>
    <n v="2"/>
    <x v="3"/>
    <n v="139.57"/>
    <n v="63.44"/>
    <s v="Pepino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25"/>
    <m/>
    <s v="Feb  9 2024  7:48AM"/>
    <x v="37"/>
    <x v="37"/>
    <n v="60"/>
    <s v="SACO   145-155 UNIDADES"/>
    <n v="1"/>
    <s v="PRODUCTOS AGROPECUARIOS"/>
    <n v="2"/>
    <x v="3"/>
    <n v="139.57"/>
    <n v="63.44"/>
    <s v="Pepino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60"/>
    <n v="1"/>
    <n v="20"/>
    <m/>
    <s v="Feb  9 2024  7:48AM"/>
    <x v="38"/>
    <x v="38"/>
    <n v="61"/>
    <s v="SACO   200-225 UNIDADES                                            "/>
    <n v="1"/>
    <s v="PRODUCTOS AGROPECUARIOS"/>
    <n v="2"/>
    <x v="3"/>
    <n v="107.99"/>
    <n v="49.09"/>
    <s v="Pepino Mediano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60"/>
    <n v="1"/>
    <n v="15"/>
    <m/>
    <s v="Feb  9 2024  7:48AM"/>
    <x v="39"/>
    <x v="39"/>
    <n v="31"/>
    <s v="CIENTO  100 UNIDADES                                                "/>
    <n v="1"/>
    <s v="PRODUCTOS AGROPECUARIOS"/>
    <n v="2"/>
    <x v="3"/>
    <n v="37.03"/>
    <n v="16.829999999999998"/>
    <s v="Pipian Mediano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14"/>
    <m/>
    <s v="Feb  9 2024  7:48AM"/>
    <x v="40"/>
    <x v="40"/>
    <n v="8"/>
    <s v="BOLSA 25-30 LIBRAS"/>
    <n v="1"/>
    <s v="PRODUCTOS AGROPECUARIOS"/>
    <n v="2"/>
    <x v="3"/>
    <n v="26.3"/>
    <n v="11.95"/>
    <s v="Rábano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20"/>
    <m/>
    <s v="Feb  9 2024  7:49AM"/>
    <x v="41"/>
    <x v="41"/>
    <n v="57"/>
    <s v="RED 10-12 UNIDADES                                              "/>
    <n v="1"/>
    <s v="PRODUCTOS AGROPECUARIOS"/>
    <n v="2"/>
    <x v="3"/>
    <n v="92.47"/>
    <n v="42.03"/>
    <s v="Repollo Verde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300"/>
    <m/>
    <s v="Feb  9 2024  7:49AM"/>
    <x v="42"/>
    <x v="42"/>
    <n v="31"/>
    <s v="CIENTO  100 UNIDADES                                                "/>
    <n v="1"/>
    <s v="PRODUCTOS AGROPECUARIOS"/>
    <n v="2"/>
    <x v="3"/>
    <n v="1279.17"/>
    <n v="581.44000000000005"/>
    <s v="Sandia Redonda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157"/>
    <n v="1"/>
    <n v="20"/>
    <m/>
    <s v="Feb  9 2024  7:49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15"/>
    <m/>
    <s v="Feb  9 2024  7:50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20"/>
    <m/>
    <s v="Feb  9 2024  7:50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60"/>
    <n v="1"/>
    <n v="45"/>
    <m/>
    <s v="Feb  9 2024  7:50AM"/>
    <x v="45"/>
    <x v="45"/>
    <n v="66"/>
    <s v="SACO 133-135 LIBRAS"/>
    <n v="1"/>
    <s v="PRODUCTOS AGROPECUARIOS"/>
    <n v="2"/>
    <x v="3"/>
    <n v="134"/>
    <n v="60.91"/>
    <s v="Yuca Blanca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30"/>
    <m/>
    <s v="Feb  9 2024  7:51AM"/>
    <x v="46"/>
    <x v="46"/>
    <n v="51"/>
    <s v="QUINTAL"/>
    <n v="1"/>
    <s v="PRODUCTOS AGROPECUARIOS"/>
    <n v="2"/>
    <x v="3"/>
    <n v="100"/>
    <n v="45.45"/>
    <s v="Zanahoria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10"/>
    <m/>
    <s v="Feb  9 2024  7:51AM"/>
    <x v="47"/>
    <x v="47"/>
    <n v="11"/>
    <s v="BOLSA 33-36 LIBRAS"/>
    <n v="1"/>
    <s v="PRODUCTOS AGROPECUARIOS"/>
    <n v="2"/>
    <x v="3"/>
    <n v="34.94"/>
    <n v="15.88"/>
    <s v="Zanahoria Mediana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138"/>
    <n v="1"/>
    <n v="24"/>
    <m/>
    <s v="Feb  9 2024  7:51AM"/>
    <x v="48"/>
    <x v="48"/>
    <n v="24"/>
    <s v="CAJA 10 KG 60-70 UNIDADES"/>
    <n v="1"/>
    <s v="PRODUCTOS AGROPECUARIOS"/>
    <n v="3"/>
    <x v="4"/>
    <n v="22"/>
    <n v="10"/>
    <s v="Aguacate Hass Mediano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138"/>
    <n v="1"/>
    <n v="28"/>
    <m/>
    <s v="Feb  9 2024  7:51AM"/>
    <x v="49"/>
    <x v="49"/>
    <n v="23"/>
    <s v="CAJA 10 KG 50- 60 UNIDADES"/>
    <n v="1"/>
    <s v="PRODUCTOS AGROPECUARIOS"/>
    <n v="3"/>
    <x v="4"/>
    <n v="22"/>
    <n v="10"/>
    <s v="Aguacate Hass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14"/>
    <m/>
    <s v="Feb  9 2024  7:51AM"/>
    <x v="50"/>
    <x v="50"/>
    <n v="27"/>
    <s v="CAJA 40 LIBRAS 90-100 UNIDADES"/>
    <n v="1"/>
    <s v="PRODUCTOS AGROPECUARIOS"/>
    <n v="3"/>
    <x v="4"/>
    <n v="40"/>
    <n v="18.18"/>
    <s v="Banano Maduro Grande Caja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60"/>
    <n v="1"/>
    <n v="14"/>
    <m/>
    <s v="Feb  9 2024  7:52AM"/>
    <x v="51"/>
    <x v="51"/>
    <n v="10"/>
    <s v="BOLSA 25-30 LIBRAS"/>
    <n v="1"/>
    <s v="PRODUCTOS AGROPECUARIOS"/>
    <n v="3"/>
    <x v="4"/>
    <n v="27.5"/>
    <n v="12.5"/>
    <s v="Guayaba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60"/>
    <n v="1"/>
    <n v="10"/>
    <m/>
    <s v="Feb  9 2024  7:52AM"/>
    <x v="52"/>
    <x v="52"/>
    <n v="31"/>
    <s v="CIENTO  100 UNIDADES                                                "/>
    <n v="1"/>
    <s v="PRODUCTOS AGROPECUARIOS"/>
    <n v="3"/>
    <x v="4"/>
    <n v="28.31"/>
    <n v="12.87"/>
    <s v="Guineo de Seda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60"/>
    <n v="1"/>
    <n v="18"/>
    <m/>
    <s v="Feb  9 2024  7:52AM"/>
    <x v="53"/>
    <x v="53"/>
    <n v="31"/>
    <s v="CIENTO  100 UNIDADES                                                "/>
    <n v="1"/>
    <s v="PRODUCTOS AGROPECUARIOS"/>
    <n v="3"/>
    <x v="4"/>
    <n v="25.5"/>
    <n v="11.59"/>
    <s v="Limon Pérsico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60"/>
    <n v="1"/>
    <n v="10"/>
    <m/>
    <s v="Feb  9 2024  7:52AM"/>
    <x v="54"/>
    <x v="54"/>
    <n v="31"/>
    <s v="CIENTO  100 UNIDADES                                                "/>
    <n v="1"/>
    <s v="PRODUCTOS AGROPECUARIOS"/>
    <n v="3"/>
    <x v="4"/>
    <n v="38"/>
    <n v="17.27"/>
    <s v="Mandarina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50"/>
    <m/>
    <s v="Feb  9 2024  7:53AM"/>
    <x v="55"/>
    <x v="55"/>
    <n v="31"/>
    <s v="CIENTO  100 UNIDADES                                                "/>
    <n v="1"/>
    <s v="PRODUCTOS AGROPECUARIOS"/>
    <n v="3"/>
    <x v="4"/>
    <n v="37.5"/>
    <n v="17.05"/>
    <s v="Maracuyá Redonda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15"/>
    <m/>
    <s v="Feb  9 2024  7:53AM"/>
    <x v="56"/>
    <x v="56"/>
    <n v="38"/>
    <s v="JABA  10-12 UNIDADES"/>
    <n v="1"/>
    <s v="PRODUCTOS AGROPECUARIOS"/>
    <n v="3"/>
    <x v="4"/>
    <n v="35.04"/>
    <n v="15.93"/>
    <s v="Papaya Tainung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13"/>
    <m/>
    <s v="Feb  9 2024  7:53AM"/>
    <x v="57"/>
    <x v="57"/>
    <n v="39"/>
    <s v="JABA  13-15 UNIDADES"/>
    <n v="1"/>
    <s v="PRODUCTOS AGROPECUARIOS"/>
    <n v="3"/>
    <x v="4"/>
    <n v="35.19"/>
    <n v="16"/>
    <s v="Papaya Tainung Mediana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95"/>
    <n v="1"/>
    <n v="18"/>
    <m/>
    <s v="Feb  9 2024  7:53AM"/>
    <x v="58"/>
    <x v="58"/>
    <n v="31"/>
    <s v="CIENTO  100 UNIDADES                                                "/>
    <n v="1"/>
    <s v="PRODUCTOS AGROPECUARIOS"/>
    <n v="3"/>
    <x v="4"/>
    <n v="66.48"/>
    <n v="30.22"/>
    <s v="Naranja Valencia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95"/>
    <n v="1"/>
    <n v="12"/>
    <m/>
    <s v="Feb  9 2024  7:53AM"/>
    <x v="59"/>
    <x v="59"/>
    <n v="31"/>
    <s v="CIENTO  100 UNIDADES                                                "/>
    <n v="1"/>
    <s v="PRODUCTOS AGROPECUARIOS"/>
    <n v="3"/>
    <x v="4"/>
    <n v="42.21"/>
    <n v="19.190000000000001"/>
    <s v="Naranja Piña Mediana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48"/>
    <n v="1"/>
    <n v="210"/>
    <m/>
    <s v="Feb  9 2024  7:53AM"/>
    <x v="60"/>
    <x v="60"/>
    <n v="31"/>
    <s v="CIENTO  100 UNIDADES                                                "/>
    <n v="1"/>
    <s v="PRODUCTOS AGROPECUARIOS"/>
    <n v="3"/>
    <x v="4"/>
    <n v="634.41999999999996"/>
    <n v="288.37"/>
    <s v="Piña Golden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157"/>
    <n v="1"/>
    <n v="32"/>
    <m/>
    <s v="Feb  9 2024  7:54AM"/>
    <x v="61"/>
    <x v="61"/>
    <n v="31"/>
    <s v="CIENTO  100 UNIDADES                                                "/>
    <n v="1"/>
    <s v="PRODUCTOS AGROPECUARIOS"/>
    <n v="3"/>
    <x v="4"/>
    <n v="87.09"/>
    <n v="39.590000000000003"/>
    <s v="Plátano Maduro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157"/>
    <n v="1"/>
    <n v="30"/>
    <m/>
    <s v="Feb  9 2024  7:54AM"/>
    <x v="62"/>
    <x v="62"/>
    <n v="31"/>
    <s v="CIENTO  100 UNIDADES                                                "/>
    <n v="1"/>
    <s v="PRODUCTOS AGROPECUARIOS"/>
    <n v="3"/>
    <x v="4"/>
    <n v="66.02"/>
    <n v="30.01"/>
    <s v="Plátano Maduro Mediano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30"/>
    <m/>
    <s v="Feb  9 2024  7:54AM"/>
    <x v="61"/>
    <x v="61"/>
    <n v="31"/>
    <s v="CIENTO  100 UNIDADES                                                "/>
    <n v="1"/>
    <s v="PRODUCTOS AGROPECUARIOS"/>
    <n v="3"/>
    <x v="4"/>
    <n v="87.09"/>
    <n v="39.590000000000003"/>
    <s v="Plátano Maduro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26"/>
    <m/>
    <s v="Feb  9 2024  7:54AM"/>
    <x v="62"/>
    <x v="62"/>
    <n v="31"/>
    <s v="CIENTO  100 UNIDADES                                                "/>
    <n v="1"/>
    <s v="PRODUCTOS AGROPECUARIOS"/>
    <n v="3"/>
    <x v="4"/>
    <n v="66.02"/>
    <n v="30.01"/>
    <s v="Plátano Maduro Mediano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175"/>
    <m/>
    <s v="Feb  9 2024  7:54AM"/>
    <x v="63"/>
    <x v="63"/>
    <n v="52"/>
    <s v="QUINTAL "/>
    <n v="1"/>
    <s v="PRODUCTOS AGROPECUARIOS"/>
    <n v="3"/>
    <x v="4"/>
    <n v="100"/>
    <n v="45.45"/>
    <s v="Tamarindo sin Cáscara"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5"/>
    <m/>
    <s v="Feb  9 2024  8:06AM"/>
    <x v="64"/>
    <x v="64"/>
    <n v="45"/>
    <s v="LIBRA"/>
    <n v="1"/>
    <s v="PRODUCTOS AGROPECUARIOS"/>
    <n v="5"/>
    <x v="5"/>
    <n v="1"/>
    <n v="0.45"/>
    <s v="Lomo de Aguja"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4.5"/>
    <m/>
    <s v="Feb  9 2024  8:07AM"/>
    <x v="65"/>
    <x v="65"/>
    <n v="45"/>
    <s v="LIBRA"/>
    <n v="1"/>
    <s v="PRODUCTOS AGROPECUARIOS"/>
    <n v="5"/>
    <x v="5"/>
    <n v="1"/>
    <n v="0.45"/>
    <s v="Lomo de Rollizo"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4.5"/>
    <m/>
    <s v="Feb  9 2024  8:07AM"/>
    <x v="66"/>
    <x v="66"/>
    <n v="45"/>
    <s v="LIBRA"/>
    <n v="1"/>
    <s v="PRODUCTOS AGROPECUARIOS"/>
    <n v="5"/>
    <x v="5"/>
    <n v="1"/>
    <n v="0.45"/>
    <s v="Posta Angelina"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4"/>
    <m/>
    <s v="Feb  9 2024  8:07AM"/>
    <x v="67"/>
    <x v="67"/>
    <n v="45"/>
    <s v="LIBRA"/>
    <n v="1"/>
    <s v="PRODUCTOS AGROPECUARIOS"/>
    <n v="5"/>
    <x v="5"/>
    <n v="1"/>
    <n v="0.45"/>
    <s v="Posta de Pecho"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4.5"/>
    <m/>
    <s v="Feb  9 2024  8:07AM"/>
    <x v="68"/>
    <x v="68"/>
    <n v="45"/>
    <s v="LIBRA"/>
    <n v="1"/>
    <s v="PRODUCTOS AGROPECUARIOS"/>
    <n v="5"/>
    <x v="5"/>
    <n v="1"/>
    <n v="0.45"/>
    <s v="Posta Negra"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4.5"/>
    <m/>
    <s v="Feb  9 2024  8:07AM"/>
    <x v="69"/>
    <x v="69"/>
    <n v="45"/>
    <s v="LIBRA"/>
    <n v="1"/>
    <s v="PRODUCTOS AGROPECUARIOS"/>
    <n v="5"/>
    <x v="5"/>
    <n v="1"/>
    <n v="0.45"/>
    <s v="Puyazo"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4"/>
    <m/>
    <s v="Feb  9 2024  8:07AM"/>
    <x v="70"/>
    <x v="70"/>
    <n v="45"/>
    <s v="LIBRA"/>
    <n v="1"/>
    <s v="PRODUCTOS AGROPECUARIOS"/>
    <n v="5"/>
    <x v="5"/>
    <n v="1"/>
    <n v="0.45"/>
    <s v="Salon"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3.75"/>
    <m/>
    <s v="Feb  9 2024  8:07AM"/>
    <x v="71"/>
    <x v="71"/>
    <n v="45"/>
    <s v="LIBRA"/>
    <n v="1"/>
    <s v="PRODUCTOS AGROPECUARIOS"/>
    <n v="5"/>
    <x v="5"/>
    <n v="1"/>
    <n v="0.45"/>
    <s v="Solomo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6"/>
    <m/>
    <s v="Feb  9 2024  8:09AM"/>
    <x v="72"/>
    <x v="72"/>
    <n v="45"/>
    <s v="LIBRA"/>
    <n v="1"/>
    <s v="PRODUCTOS AGROPECUARIOS"/>
    <n v="6"/>
    <x v="6"/>
    <n v="1"/>
    <n v="0.45"/>
    <s v="Chicharron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3.5"/>
    <m/>
    <s v="Feb  9 2024  8:09AM"/>
    <x v="73"/>
    <x v="73"/>
    <n v="45"/>
    <s v="LIBRA"/>
    <n v="1"/>
    <s v="PRODUCTOS AGROPECUARIOS"/>
    <n v="6"/>
    <x v="6"/>
    <n v="1"/>
    <n v="0.45"/>
    <s v="Costilla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3.5"/>
    <m/>
    <s v="Feb  9 2024  8:09AM"/>
    <x v="74"/>
    <x v="74"/>
    <n v="45"/>
    <s v="LIBRA"/>
    <n v="1"/>
    <s v="PRODUCTOS AGROPECUARIOS"/>
    <n v="6"/>
    <x v="6"/>
    <n v="1"/>
    <n v="0.45"/>
    <s v="Lomo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3"/>
    <m/>
    <s v="Feb  9 2024  8:09AM"/>
    <x v="75"/>
    <x v="75"/>
    <n v="45"/>
    <s v="LIBRA"/>
    <n v="1"/>
    <s v="PRODUCTOS AGROPECUARIOS"/>
    <n v="6"/>
    <x v="6"/>
    <n v="1"/>
    <n v="0.45"/>
    <s v="Posta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1.25"/>
    <m/>
    <s v="Feb  9 2024  8:10AM"/>
    <x v="76"/>
    <x v="76"/>
    <n v="45"/>
    <s v="LIBRA"/>
    <n v="1"/>
    <s v="PRODUCTOS AGROPECUARIOS"/>
    <n v="7"/>
    <x v="7"/>
    <n v="1"/>
    <n v="0.45"/>
    <s v="Pollo, Muslos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2"/>
    <m/>
    <s v="Feb  9 2024  8:10AM"/>
    <x v="77"/>
    <x v="77"/>
    <n v="45"/>
    <s v="LIBRA"/>
    <n v="1"/>
    <s v="PRODUCTOS AGROPECUARIOS"/>
    <n v="7"/>
    <x v="7"/>
    <n v="1"/>
    <n v="0.45"/>
    <s v="Pollo, Pechuga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5"/>
    <m/>
    <s v="Feb  9 2024  8:11AM"/>
    <x v="64"/>
    <x v="64"/>
    <n v="45"/>
    <s v="LIBRA"/>
    <n v="1"/>
    <s v="PRODUCTOS AGROPECUARIOS"/>
    <n v="5"/>
    <x v="5"/>
    <n v="1"/>
    <n v="0.45"/>
    <s v="Lomo de Aguja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4.5"/>
    <m/>
    <s v="Feb  9 2024  8:11AM"/>
    <x v="65"/>
    <x v="65"/>
    <n v="45"/>
    <s v="LIBRA"/>
    <n v="1"/>
    <s v="PRODUCTOS AGROPECUARIOS"/>
    <n v="5"/>
    <x v="5"/>
    <n v="1"/>
    <n v="0.45"/>
    <s v="Lomo de Rollizo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4.5"/>
    <m/>
    <s v="Feb  9 2024  8:11AM"/>
    <x v="66"/>
    <x v="66"/>
    <n v="45"/>
    <s v="LIBRA"/>
    <n v="1"/>
    <s v="PRODUCTOS AGROPECUARIOS"/>
    <n v="5"/>
    <x v="5"/>
    <n v="1"/>
    <n v="0.45"/>
    <s v="Posta Angelina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4"/>
    <m/>
    <s v="Feb  9 2024  8:11AM"/>
    <x v="67"/>
    <x v="67"/>
    <n v="45"/>
    <s v="LIBRA"/>
    <n v="1"/>
    <s v="PRODUCTOS AGROPECUARIOS"/>
    <n v="5"/>
    <x v="5"/>
    <n v="1"/>
    <n v="0.45"/>
    <s v="Posta de Pecho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4.5"/>
    <m/>
    <s v="Feb  9 2024  8:11AM"/>
    <x v="69"/>
    <x v="69"/>
    <n v="45"/>
    <s v="LIBRA"/>
    <n v="1"/>
    <s v="PRODUCTOS AGROPECUARIOS"/>
    <n v="5"/>
    <x v="5"/>
    <n v="1"/>
    <n v="0.45"/>
    <s v="Puyazo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4.5"/>
    <m/>
    <s v="Feb  9 2024  8:11AM"/>
    <x v="68"/>
    <x v="68"/>
    <n v="45"/>
    <s v="LIBRA"/>
    <n v="1"/>
    <s v="PRODUCTOS AGROPECUARIOS"/>
    <n v="5"/>
    <x v="5"/>
    <n v="1"/>
    <n v="0.45"/>
    <s v="Posta Negra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4"/>
    <m/>
    <s v="Feb  9 2024  8:11AM"/>
    <x v="70"/>
    <x v="70"/>
    <n v="45"/>
    <s v="LIBRA"/>
    <n v="1"/>
    <s v="PRODUCTOS AGROPECUARIOS"/>
    <n v="5"/>
    <x v="5"/>
    <n v="1"/>
    <n v="0.45"/>
    <s v="Salon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3.75"/>
    <m/>
    <s v="Feb  9 2024  8:12AM"/>
    <x v="71"/>
    <x v="71"/>
    <n v="45"/>
    <s v="LIBRA"/>
    <n v="1"/>
    <s v="PRODUCTOS AGROPECUARIOS"/>
    <n v="5"/>
    <x v="5"/>
    <n v="1"/>
    <n v="0.45"/>
    <s v="Solomo"/>
    <m/>
    <n v="0"/>
    <n v="9"/>
    <n v="2"/>
    <n v="11"/>
    <x v="0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157"/>
    <n v="1"/>
    <n v="100"/>
    <n v="1.1000000000000001"/>
    <s v="Feb  9 2024  8:12AM"/>
    <x v="12"/>
    <x v="12"/>
    <n v="51"/>
    <s v="QUINTAL"/>
    <n v="1"/>
    <s v="PRODUCTOS AGROPECUARIOS"/>
    <n v="4"/>
    <x v="1"/>
    <n v="100"/>
    <n v="45.45"/>
    <s v="Achiote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157"/>
    <n v="1"/>
    <n v="120"/>
    <n v="1.25"/>
    <s v="Feb  9 2024  8:12AM"/>
    <x v="13"/>
    <x v="13"/>
    <n v="51"/>
    <s v="QUINTAL"/>
    <n v="1"/>
    <s v="PRODUCTOS AGROPECUARIOS"/>
    <n v="4"/>
    <x v="1"/>
    <n v="100"/>
    <n v="45.45"/>
    <s v="Ajonjolí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48"/>
    <n v="0.55000000000000004"/>
    <s v="Feb  9 2024  8:12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157"/>
    <n v="1"/>
    <n v="100"/>
    <n v="1.1000000000000001"/>
    <s v="Feb  9 2024  8:12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157"/>
    <n v="1"/>
    <n v="205"/>
    <n v="2.2000000000000002"/>
    <s v="Feb  9 2024  8:13AM"/>
    <x v="9"/>
    <x v="9"/>
    <n v="51"/>
    <s v="QUINTAL"/>
    <n v="1"/>
    <s v="PRODUCTOS AGROPECUARIOS"/>
    <n v="4"/>
    <x v="1"/>
    <n v="100"/>
    <n v="45.45"/>
    <s v="Cacao 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28"/>
    <m/>
    <s v="Feb  9 2024  8:13AM"/>
    <x v="78"/>
    <x v="78"/>
    <n v="13"/>
    <s v="BOLSA 50 LB"/>
    <n v="1"/>
    <s v="PRODUCTOS AGROPECUARIOS"/>
    <n v="4"/>
    <x v="1"/>
    <n v="50"/>
    <n v="22.73"/>
    <s v="Harina de maíz MASECA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25"/>
    <m/>
    <s v="Feb  9 2024  8:13AM"/>
    <x v="79"/>
    <x v="79"/>
    <n v="13"/>
    <s v="BOLSA 50 LB"/>
    <n v="1"/>
    <s v="PRODUCTOS AGROPECUARIOS"/>
    <n v="4"/>
    <x v="1"/>
    <n v="50"/>
    <n v="22.73"/>
    <s v="Harina de trigo fuerte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24"/>
    <m/>
    <s v="Feb  9 2024  8:13AM"/>
    <x v="80"/>
    <x v="80"/>
    <n v="13"/>
    <s v="BOLSA 50 LB"/>
    <n v="1"/>
    <s v="PRODUCTOS AGROPECUARIOS"/>
    <n v="4"/>
    <x v="1"/>
    <n v="50"/>
    <n v="22.73"/>
    <s v="Harina de trigo suave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5"/>
    <m/>
    <s v="Feb  9 2024  8:13AM"/>
    <x v="11"/>
    <x v="11"/>
    <n v="16"/>
    <s v="BOTELLA"/>
    <n v="1"/>
    <s v="PRODUCTOS AGROPECUARIOS"/>
    <n v="4"/>
    <x v="1"/>
    <n v="2.6"/>
    <n v="1.18"/>
    <s v="Miel de abeja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90"/>
    <n v="1"/>
    <s v="Feb  9 2024  8:13AM"/>
    <x v="81"/>
    <x v="81"/>
    <n v="1"/>
    <s v="96 UNIDADES 144 LB"/>
    <n v="1"/>
    <s v="PRODUCTOS AGROPECUARIOS"/>
    <n v="4"/>
    <x v="1"/>
    <n v="144"/>
    <n v="65.45"/>
    <s v="Panela de primera clase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80"/>
    <n v="0.9"/>
    <s v="Feb  9 2024  8:13AM"/>
    <x v="82"/>
    <x v="82"/>
    <n v="6"/>
    <s v="96 UNIDADES 150 LB"/>
    <n v="1"/>
    <s v="PRODUCTOS AGROPECUARIOS"/>
    <n v="4"/>
    <x v="1"/>
    <n v="150"/>
    <n v="68.180000000000007"/>
    <s v="Panela de segunda clase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14"/>
    <n v="0.2"/>
    <s v="Feb  9 2024  8:13AM"/>
    <x v="10"/>
    <x v="10"/>
    <n v="51"/>
    <s v="QUINTAL"/>
    <n v="1"/>
    <s v="PRODUCTOS AGROPECUARIOS"/>
    <n v="4"/>
    <x v="1"/>
    <n v="100"/>
    <n v="45.45"/>
    <s v="Sal corriente yodada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157"/>
    <n v="1"/>
    <n v="50"/>
    <n v="0.6"/>
    <s v="Feb  9 2024  8:13AM"/>
    <x v="14"/>
    <x v="14"/>
    <n v="51"/>
    <s v="QUINTAL"/>
    <n v="1"/>
    <s v="PRODUCTOS AGROPECUARIOS"/>
    <n v="4"/>
    <x v="1"/>
    <n v="100"/>
    <n v="45.45"/>
    <s v="Soya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157"/>
    <n v="1"/>
    <n v="40"/>
    <n v="0.5"/>
    <s v="Feb  9 2024  8:13AM"/>
    <x v="15"/>
    <x v="15"/>
    <n v="51"/>
    <s v="QUINTAL"/>
    <n v="1"/>
    <s v="PRODUCTOS AGROPECUARIOS"/>
    <n v="4"/>
    <x v="1"/>
    <n v="100"/>
    <n v="45.45"/>
    <s v="Trigo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1.5"/>
    <m/>
    <s v="Feb  9 2024  8:14AM"/>
    <x v="83"/>
    <x v="83"/>
    <n v="45"/>
    <s v="LIBRA"/>
    <n v="1"/>
    <s v="PRODUCTOS AGROPECUARIOS"/>
    <n v="7"/>
    <x v="7"/>
    <n v="1"/>
    <n v="0.45"/>
    <s v="Pollo Entero( sin menudos)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1.35"/>
    <m/>
    <s v="Feb  9 2024  8:14AM"/>
    <x v="76"/>
    <x v="76"/>
    <n v="45"/>
    <s v="LIBRA"/>
    <n v="1"/>
    <s v="PRODUCTOS AGROPECUARIOS"/>
    <n v="7"/>
    <x v="7"/>
    <n v="1"/>
    <n v="0.45"/>
    <s v="Pollo, Muslos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1.75"/>
    <m/>
    <s v="Feb  9 2024  8:14AM"/>
    <x v="77"/>
    <x v="77"/>
    <n v="45"/>
    <s v="LIBRA"/>
    <n v="1"/>
    <s v="PRODUCTOS AGROPECUARIOS"/>
    <n v="7"/>
    <x v="7"/>
    <n v="1"/>
    <n v="0.45"/>
    <s v="Pollo, Pechuga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5"/>
    <m/>
    <s v="Feb  9 2024  8:14AM"/>
    <x v="17"/>
    <x v="17"/>
    <n v="29"/>
    <s v="CARTON 30 UNIDADES"/>
    <n v="1"/>
    <s v="PRODUCTOS AGROPECUARIOS"/>
    <n v="8"/>
    <x v="2"/>
    <n v="3.75"/>
    <n v="1.7"/>
    <s v="Huevo Grande Cartón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4.75"/>
    <m/>
    <s v="Feb  9 2024  8:14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58"/>
    <m/>
    <s v="Feb  9 2024  8:14AM"/>
    <x v="84"/>
    <x v="84"/>
    <n v="25"/>
    <s v="CAJA 12 CARTONES"/>
    <n v="1"/>
    <s v="PRODUCTOS AGROPECUARIOS"/>
    <n v="8"/>
    <x v="2"/>
    <n v="45"/>
    <n v="20.45"/>
    <s v="Huevo Grande Caja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57"/>
    <m/>
    <s v="Feb  9 2024  8:14AM"/>
    <x v="85"/>
    <x v="85"/>
    <n v="25"/>
    <s v="CAJA 12 CARTONES"/>
    <n v="1"/>
    <s v="PRODUCTOS AGROPECUARIOS"/>
    <n v="8"/>
    <x v="2"/>
    <n v="40"/>
    <n v="18.18"/>
    <s v="Huevo Mediano Caja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3"/>
    <m/>
    <s v="Feb  9 2024  8:15AM"/>
    <x v="86"/>
    <x v="86"/>
    <n v="16"/>
    <s v="BOTELLA"/>
    <n v="1"/>
    <s v="PRODUCTOS AGROPECUARIOS"/>
    <n v="9"/>
    <x v="8"/>
    <n v="1.6"/>
    <n v="0.73"/>
    <s v="Crema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157"/>
    <n v="1"/>
    <n v="2.5"/>
    <m/>
    <s v="Feb  9 2024  8:15AM"/>
    <x v="87"/>
    <x v="87"/>
    <n v="45"/>
    <s v="LIBRA"/>
    <n v="1"/>
    <s v="PRODUCTOS AGROPECUARIOS"/>
    <n v="9"/>
    <x v="8"/>
    <n v="1"/>
    <n v="0.45"/>
    <s v="Quesillo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157"/>
    <n v="1"/>
    <n v="3.7"/>
    <m/>
    <s v="Feb  9 2024  8:15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157"/>
    <n v="1"/>
    <n v="5"/>
    <m/>
    <s v="Feb  9 2024  8:15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157"/>
    <n v="1"/>
    <m/>
    <m/>
    <s v="Feb  9 2024  8:15AM"/>
    <x v="90"/>
    <x v="90"/>
    <n v="45"/>
    <s v="LIBRA"/>
    <n v="1"/>
    <s v="PRODUCTOS AGROPECUARIOS"/>
    <n v="9"/>
    <x v="8"/>
    <n v="1"/>
    <n v="0.45"/>
    <s v="Queso Fresco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1.75"/>
    <m/>
    <s v="Feb  9 2024  8:15AM"/>
    <x v="90"/>
    <x v="90"/>
    <n v="45"/>
    <s v="LIBRA"/>
    <n v="1"/>
    <s v="PRODUCTOS AGROPECUARIOS"/>
    <n v="9"/>
    <x v="8"/>
    <n v="1"/>
    <n v="0.45"/>
    <s v="Queso Fresco"/>
    <m/>
    <n v="0"/>
    <n v="9"/>
    <n v="2"/>
    <n v="9"/>
    <x v="2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157"/>
    <n v="1"/>
    <n v="100"/>
    <n v="1.1000000000000001"/>
    <s v="Feb  9 2024  8:15AM"/>
    <x v="12"/>
    <x v="12"/>
    <n v="51"/>
    <s v="QUINTAL"/>
    <n v="1"/>
    <s v="PRODUCTOS AGROPECUARIOS"/>
    <n v="4"/>
    <x v="1"/>
    <n v="100"/>
    <n v="45.45"/>
    <s v="Achiote"/>
    <m/>
    <n v="0"/>
    <n v="9"/>
    <n v="2"/>
    <n v="9"/>
    <x v="2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157"/>
    <n v="1"/>
    <n v="120"/>
    <n v="1.25"/>
    <s v="Feb  9 2024  8:15AM"/>
    <x v="13"/>
    <x v="13"/>
    <n v="51"/>
    <s v="QUINTAL"/>
    <n v="1"/>
    <s v="PRODUCTOS AGROPECUARIOS"/>
    <n v="4"/>
    <x v="1"/>
    <n v="100"/>
    <n v="45.45"/>
    <s v="Ajonjolí"/>
    <m/>
    <n v="0"/>
    <n v="9"/>
    <n v="2"/>
    <n v="9"/>
    <x v="2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60"/>
    <n v="1"/>
    <n v="48"/>
    <n v="0.55000000000000004"/>
    <s v="Feb  9 2024  8:15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9"/>
    <x v="2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157"/>
    <n v="1"/>
    <n v="100"/>
    <n v="1.1000000000000001"/>
    <s v="Feb  9 2024  8:15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9"/>
    <x v="2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2"/>
    <m/>
    <s v="Feb  9 2024  8:16AM"/>
    <x v="91"/>
    <x v="91"/>
    <n v="45"/>
    <s v="LIBRA"/>
    <n v="1"/>
    <s v="PRODUCTOS AGROPECUARIOS"/>
    <n v="10"/>
    <x v="9"/>
    <n v="1"/>
    <n v="0.45"/>
    <s v="Bagre"/>
    <m/>
    <n v="0"/>
    <n v="9"/>
    <n v="2"/>
    <n v="11"/>
    <x v="0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157"/>
    <n v="1"/>
    <n v="205"/>
    <n v="2.2000000000000002"/>
    <s v="Feb  9 2024  8:16AM"/>
    <x v="9"/>
    <x v="9"/>
    <n v="51"/>
    <s v="QUINTAL"/>
    <n v="1"/>
    <s v="PRODUCTOS AGROPECUARIOS"/>
    <n v="4"/>
    <x v="1"/>
    <n v="100"/>
    <n v="45.45"/>
    <s v="Cacao "/>
    <m/>
    <n v="0"/>
    <n v="9"/>
    <n v="2"/>
    <n v="9"/>
    <x v="2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4"/>
    <m/>
    <s v="Feb  9 2024  8:16AM"/>
    <x v="92"/>
    <x v="92"/>
    <n v="45"/>
    <s v="LIBRA"/>
    <n v="1"/>
    <s v="PRODUCTOS AGROPECUARIOS"/>
    <n v="10"/>
    <x v="9"/>
    <n v="1"/>
    <n v="0.45"/>
    <s v="Boca colorada mediano"/>
    <m/>
    <n v="0"/>
    <n v="9"/>
    <n v="2"/>
    <n v="11"/>
    <x v="0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60"/>
    <n v="1"/>
    <n v="24"/>
    <m/>
    <s v="Feb  9 2024  8:16AM"/>
    <x v="79"/>
    <x v="79"/>
    <n v="13"/>
    <s v="BOLSA 50 LB"/>
    <n v="1"/>
    <s v="PRODUCTOS AGROPECUARIOS"/>
    <n v="4"/>
    <x v="1"/>
    <n v="50"/>
    <n v="22.73"/>
    <s v="Harina de trigo fuerte"/>
    <m/>
    <n v="0"/>
    <n v="9"/>
    <n v="2"/>
    <n v="9"/>
    <x v="2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60"/>
    <n v="1"/>
    <n v="23.5"/>
    <m/>
    <s v="Feb  9 2024  8:16AM"/>
    <x v="80"/>
    <x v="80"/>
    <n v="13"/>
    <s v="BOLSA 50 LB"/>
    <n v="1"/>
    <s v="PRODUCTOS AGROPECUARIOS"/>
    <n v="4"/>
    <x v="1"/>
    <n v="50"/>
    <n v="22.73"/>
    <s v="Harina de trigo suave"/>
    <m/>
    <n v="0"/>
    <n v="9"/>
    <n v="2"/>
    <n v="9"/>
    <x v="2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60"/>
    <n v="1"/>
    <n v="5"/>
    <m/>
    <s v="Feb  9 2024  8:16AM"/>
    <x v="11"/>
    <x v="11"/>
    <n v="16"/>
    <s v="BOTELLA"/>
    <n v="1"/>
    <s v="PRODUCTOS AGROPECUARIOS"/>
    <n v="4"/>
    <x v="1"/>
    <n v="2.6"/>
    <n v="1.18"/>
    <s v="Miel de abeja"/>
    <m/>
    <n v="0"/>
    <n v="9"/>
    <n v="2"/>
    <n v="9"/>
    <x v="2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60"/>
    <n v="1"/>
    <m/>
    <n v="1"/>
    <s v="Feb  9 2024  8:16AM"/>
    <x v="81"/>
    <x v="81"/>
    <n v="1"/>
    <s v="96 UNIDADES 144 LB"/>
    <n v="1"/>
    <s v="PRODUCTOS AGROPECUARIOS"/>
    <n v="4"/>
    <x v="1"/>
    <n v="144"/>
    <n v="65.45"/>
    <s v="Panela de primera clase"/>
    <m/>
    <n v="0"/>
    <n v="9"/>
    <n v="2"/>
    <n v="9"/>
    <x v="2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60"/>
    <n v="1"/>
    <n v="14"/>
    <n v="0.2"/>
    <s v="Feb  9 2024  8:16AM"/>
    <x v="10"/>
    <x v="10"/>
    <n v="51"/>
    <s v="QUINTAL"/>
    <n v="1"/>
    <s v="PRODUCTOS AGROPECUARIOS"/>
    <n v="4"/>
    <x v="1"/>
    <n v="100"/>
    <n v="45.45"/>
    <s v="Sal corriente yodada"/>
    <m/>
    <n v="0"/>
    <n v="9"/>
    <n v="2"/>
    <n v="9"/>
    <x v="2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5"/>
    <m/>
    <s v="Feb  9 2024  8:16AM"/>
    <x v="93"/>
    <x v="93"/>
    <n v="45"/>
    <s v="LIBRA"/>
    <n v="1"/>
    <s v="PRODUCTOS AGROPECUARIOS"/>
    <n v="10"/>
    <x v="9"/>
    <n v="1"/>
    <n v="0.45"/>
    <s v="Camaron de mar mediano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3.5"/>
    <m/>
    <s v="Feb  9 2024  8:16AM"/>
    <x v="94"/>
    <x v="94"/>
    <n v="45"/>
    <s v="LIBRA"/>
    <n v="1"/>
    <s v="PRODUCTOS AGROPECUARIOS"/>
    <n v="10"/>
    <x v="9"/>
    <n v="1"/>
    <n v="0.45"/>
    <s v="Camaron cultivado"/>
    <m/>
    <n v="0"/>
    <n v="9"/>
    <n v="2"/>
    <n v="11"/>
    <x v="0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157"/>
    <n v="1"/>
    <n v="55"/>
    <n v="0.6"/>
    <s v="Feb  9 2024  8:16AM"/>
    <x v="14"/>
    <x v="14"/>
    <n v="51"/>
    <s v="QUINTAL"/>
    <n v="1"/>
    <s v="PRODUCTOS AGROPECUARIOS"/>
    <n v="4"/>
    <x v="1"/>
    <n v="100"/>
    <n v="45.45"/>
    <s v="Soya"/>
    <m/>
    <n v="0"/>
    <n v="9"/>
    <n v="2"/>
    <n v="9"/>
    <x v="2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157"/>
    <n v="1"/>
    <n v="45"/>
    <n v="0.6"/>
    <s v="Feb  9 2024  8:16AM"/>
    <x v="15"/>
    <x v="15"/>
    <n v="51"/>
    <s v="QUINTAL"/>
    <n v="1"/>
    <s v="PRODUCTOS AGROPECUARIOS"/>
    <n v="4"/>
    <x v="1"/>
    <n v="100"/>
    <n v="45.45"/>
    <s v="Trigo"/>
    <m/>
    <n v="0"/>
    <n v="9"/>
    <n v="2"/>
    <n v="9"/>
    <x v="2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4.5"/>
    <m/>
    <s v="Feb  9 2024  8:16AM"/>
    <x v="95"/>
    <x v="95"/>
    <n v="45"/>
    <s v="LIBRA"/>
    <n v="1"/>
    <s v="PRODUCTOS AGROPECUARIOS"/>
    <n v="10"/>
    <x v="9"/>
    <n v="1"/>
    <n v="0.45"/>
    <s v="Cola de camaron"/>
    <m/>
    <n v="0"/>
    <n v="9"/>
    <n v="2"/>
    <n v="11"/>
    <x v="0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60"/>
    <n v="1"/>
    <n v="5"/>
    <m/>
    <s v="Feb  9 2024  8:17AM"/>
    <x v="17"/>
    <x v="17"/>
    <n v="29"/>
    <s v="CARTON 30 UNIDADES"/>
    <n v="1"/>
    <s v="PRODUCTOS AGROPECUARIOS"/>
    <n v="8"/>
    <x v="2"/>
    <n v="3.75"/>
    <n v="1.7"/>
    <s v="Huevo Grande Cartón"/>
    <m/>
    <n v="0"/>
    <n v="9"/>
    <n v="2"/>
    <n v="9"/>
    <x v="2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3.5"/>
    <m/>
    <s v="Feb  9 2024  8:17AM"/>
    <x v="96"/>
    <x v="96"/>
    <n v="45"/>
    <s v="LIBRA"/>
    <n v="1"/>
    <s v="PRODUCTOS AGROPECUARIOS"/>
    <n v="10"/>
    <x v="9"/>
    <n v="1"/>
    <n v="0.45"/>
    <s v="Corvina"/>
    <m/>
    <n v="0"/>
    <n v="9"/>
    <n v="2"/>
    <n v="11"/>
    <x v="0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60"/>
    <n v="1"/>
    <n v="4.8499999999999996"/>
    <m/>
    <s v="Feb  9 2024  8:17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9"/>
    <x v="2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60"/>
    <n v="1"/>
    <n v="58"/>
    <m/>
    <s v="Feb  9 2024  8:17AM"/>
    <x v="84"/>
    <x v="84"/>
    <n v="25"/>
    <s v="CAJA 12 CARTONES"/>
    <n v="1"/>
    <s v="PRODUCTOS AGROPECUARIOS"/>
    <n v="8"/>
    <x v="2"/>
    <n v="45"/>
    <n v="20.45"/>
    <s v="Huevo Grande Caja"/>
    <m/>
    <n v="0"/>
    <n v="9"/>
    <n v="2"/>
    <n v="9"/>
    <x v="2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7"/>
    <m/>
    <s v="Feb  9 2024  8:17AM"/>
    <x v="97"/>
    <x v="97"/>
    <n v="45"/>
    <s v="LIBRA"/>
    <n v="1"/>
    <s v="PRODUCTOS AGROPECUARIOS"/>
    <n v="10"/>
    <x v="9"/>
    <n v="1"/>
    <n v="0.45"/>
    <s v="Camaroncillo Seco Salado"/>
    <m/>
    <n v="0"/>
    <n v="9"/>
    <n v="2"/>
    <n v="11"/>
    <x v="0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60"/>
    <n v="1"/>
    <n v="56"/>
    <m/>
    <s v="Feb  9 2024  8:17AM"/>
    <x v="85"/>
    <x v="85"/>
    <n v="25"/>
    <s v="CAJA 12 CARTONES"/>
    <n v="1"/>
    <s v="PRODUCTOS AGROPECUARIOS"/>
    <n v="8"/>
    <x v="2"/>
    <n v="40"/>
    <n v="18.18"/>
    <s v="Huevo Mediano Caja"/>
    <m/>
    <n v="0"/>
    <n v="9"/>
    <n v="2"/>
    <n v="9"/>
    <x v="2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60"/>
    <n v="1"/>
    <n v="3"/>
    <m/>
    <s v="Feb  9 2024  8:17AM"/>
    <x v="86"/>
    <x v="86"/>
    <n v="16"/>
    <s v="BOTELLA"/>
    <n v="1"/>
    <s v="PRODUCTOS AGROPECUARIOS"/>
    <n v="9"/>
    <x v="8"/>
    <n v="1.6"/>
    <n v="0.73"/>
    <s v="Crema"/>
    <m/>
    <n v="0"/>
    <n v="9"/>
    <n v="2"/>
    <n v="9"/>
    <x v="2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5.5"/>
    <m/>
    <s v="Feb  9 2024  8:17AM"/>
    <x v="98"/>
    <x v="98"/>
    <n v="45"/>
    <s v="LIBRA"/>
    <n v="1"/>
    <s v="PRODUCTOS AGROPECUARIOS"/>
    <n v="10"/>
    <x v="9"/>
    <n v="1"/>
    <n v="0.45"/>
    <s v="Lonja de boca colorada"/>
    <m/>
    <n v="0"/>
    <n v="9"/>
    <n v="2"/>
    <n v="11"/>
    <x v="0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157"/>
    <n v="1"/>
    <n v="2.6"/>
    <m/>
    <s v="Feb  9 2024  8:17AM"/>
    <x v="87"/>
    <x v="87"/>
    <n v="45"/>
    <s v="LIBRA"/>
    <n v="1"/>
    <s v="PRODUCTOS AGROPECUARIOS"/>
    <n v="9"/>
    <x v="8"/>
    <n v="1"/>
    <n v="0.45"/>
    <s v="Quesillo"/>
    <m/>
    <n v="0"/>
    <n v="9"/>
    <n v="2"/>
    <n v="9"/>
    <x v="2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157"/>
    <n v="1"/>
    <n v="3.7"/>
    <m/>
    <s v="Feb  9 2024  8:17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9"/>
    <x v="2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157"/>
    <n v="1"/>
    <n v="5"/>
    <m/>
    <s v="Feb  9 2024  8:17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9"/>
    <x v="2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60"/>
    <n v="1"/>
    <n v="1.75"/>
    <m/>
    <s v="Feb  9 2024  8:17AM"/>
    <x v="90"/>
    <x v="90"/>
    <n v="45"/>
    <s v="LIBRA"/>
    <n v="1"/>
    <s v="PRODUCTOS AGROPECUARIOS"/>
    <n v="9"/>
    <x v="8"/>
    <n v="1"/>
    <n v="0.45"/>
    <s v="Queso Fresco"/>
    <m/>
    <n v="0"/>
    <n v="9"/>
    <n v="2"/>
    <n v="9"/>
    <x v="2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7"/>
    <m/>
    <s v="Feb  9 2024  8:17AM"/>
    <x v="99"/>
    <x v="99"/>
    <n v="45"/>
    <s v="LIBRA"/>
    <n v="1"/>
    <s v="PRODUCTOS AGROPECUARIOS"/>
    <n v="10"/>
    <x v="9"/>
    <n v="1"/>
    <n v="0.45"/>
    <s v="Pescado seco (macarela)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2.5"/>
    <m/>
    <s v="Feb  9 2024  8:17AM"/>
    <x v="100"/>
    <x v="100"/>
    <n v="45"/>
    <s v="LIBRA"/>
    <n v="1"/>
    <s v="PRODUCTOS AGROPECUARIOS"/>
    <n v="10"/>
    <x v="9"/>
    <n v="1"/>
    <n v="0.45"/>
    <s v="Róbalo mediano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2"/>
    <m/>
    <s v="Feb  9 2024  8:17AM"/>
    <x v="101"/>
    <x v="101"/>
    <n v="45"/>
    <s v="LIBRA"/>
    <n v="1"/>
    <s v="PRODUCTOS AGROPECUARIOS"/>
    <n v="10"/>
    <x v="9"/>
    <n v="1"/>
    <n v="0.45"/>
    <s v="Tilapia"/>
    <m/>
    <n v="0"/>
    <n v="9"/>
    <n v="2"/>
    <n v="11"/>
    <x v="0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351"/>
    <n v="1"/>
    <n v="18"/>
    <m/>
    <s v="Feb  9 2024  8:18AM"/>
    <x v="19"/>
    <x v="19"/>
    <n v="28"/>
    <s v="CAJA 45-55 UNIDADES                                   "/>
    <n v="1"/>
    <s v="PRODUCTOS AGROPECUARIOS"/>
    <n v="2"/>
    <x v="3"/>
    <n v="11.2"/>
    <n v="5.09"/>
    <s v="Ajo Chino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138"/>
    <n v="1"/>
    <n v="40"/>
    <m/>
    <s v="Feb  9 2024  8:18AM"/>
    <x v="23"/>
    <x v="23"/>
    <n v="68"/>
    <s v="SACO 150 UNIDADES"/>
    <n v="1"/>
    <s v="PRODUCTOS AGROPECUARIOS"/>
    <n v="2"/>
    <x v="3"/>
    <n v="57.5"/>
    <n v="26.14"/>
    <s v="Cebolla blanca Sin  tallo grande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138"/>
    <n v="1"/>
    <n v="36"/>
    <m/>
    <s v="Feb  9 2024  8:19AM"/>
    <x v="24"/>
    <x v="24"/>
    <n v="72"/>
    <s v="SACO 215-225 UNIDADES                                            "/>
    <n v="1"/>
    <s v="PRODUCTOS AGROPECUARIOS"/>
    <n v="2"/>
    <x v="3"/>
    <n v="50.9"/>
    <n v="23.14"/>
    <s v="Cebolla Morada Sin Tallo 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89"/>
    <n v="1"/>
    <n v="30"/>
    <m/>
    <s v="Feb  9 2024  8:19AM"/>
    <x v="26"/>
    <x v="26"/>
    <n v="74"/>
    <s v="SACO 35-40 LIBRAS"/>
    <n v="1"/>
    <s v="PRODUCTOS AGROPECUARIOS"/>
    <n v="2"/>
    <x v="3"/>
    <n v="38.590000000000003"/>
    <n v="17.54"/>
    <s v="Chile Jalapeño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89"/>
    <n v="1"/>
    <n v="15"/>
    <m/>
    <s v="Feb  9 2024  8:19AM"/>
    <x v="25"/>
    <x v="25"/>
    <n v="62"/>
    <s v="SACO  140-150 UNIDADES                                                "/>
    <n v="1"/>
    <s v="PRODUCTOS AGROPECUARIOS"/>
    <n v="2"/>
    <x v="3"/>
    <n v="37.17"/>
    <n v="16.899999999999999"/>
    <s v="Chile Verde Grande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89"/>
    <n v="1"/>
    <n v="60"/>
    <m/>
    <s v="Feb  9 2024  8:19AM"/>
    <x v="35"/>
    <x v="35"/>
    <n v="51"/>
    <s v="QUINTAL"/>
    <n v="1"/>
    <s v="PRODUCTOS AGROPECUARIOS"/>
    <n v="2"/>
    <x v="3"/>
    <n v="100"/>
    <n v="45.45"/>
    <s v="Papa Soloma Grande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89"/>
    <n v="1"/>
    <n v="14"/>
    <m/>
    <s v="Feb  9 2024  8:19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89"/>
    <n v="1"/>
    <n v="28"/>
    <m/>
    <s v="Feb  9 2024  8:19AM"/>
    <x v="46"/>
    <x v="46"/>
    <n v="51"/>
    <s v="QUINTAL"/>
    <n v="1"/>
    <s v="PRODUCTOS AGROPECUARIOS"/>
    <n v="2"/>
    <x v="3"/>
    <n v="100"/>
    <n v="45.45"/>
    <s v="Zanahoria Grande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89"/>
    <n v="1"/>
    <n v="12"/>
    <m/>
    <s v="Feb  9 2024  8:20AM"/>
    <x v="47"/>
    <x v="47"/>
    <n v="11"/>
    <s v="BOLSA 33-36 LIBRAS"/>
    <n v="1"/>
    <s v="PRODUCTOS AGROPECUARIOS"/>
    <n v="2"/>
    <x v="3"/>
    <n v="34.94"/>
    <n v="15.88"/>
    <s v="Zanahoria Mediana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138"/>
    <n v="1"/>
    <n v="25"/>
    <m/>
    <s v="Feb  9 2024  8:20AM"/>
    <x v="49"/>
    <x v="49"/>
    <n v="23"/>
    <s v="CAJA 10 KG 50- 60 UNIDADES"/>
    <n v="1"/>
    <s v="PRODUCTOS AGROPECUARIOS"/>
    <n v="3"/>
    <x v="4"/>
    <n v="22"/>
    <n v="10"/>
    <s v="Aguacate Hass Grande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89"/>
    <n v="1"/>
    <n v="8"/>
    <m/>
    <s v="Feb  9 2024  8:20AM"/>
    <x v="102"/>
    <x v="50"/>
    <n v="31"/>
    <s v="CIENTO  100 UNIDADES                                                "/>
    <n v="1"/>
    <s v="PRODUCTOS AGROPECUARIOS"/>
    <n v="3"/>
    <x v="4"/>
    <n v="49.63"/>
    <n v="22.56"/>
    <s v="Banano Maduro Grande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60"/>
    <n v="1"/>
    <n v="8"/>
    <m/>
    <s v="Feb  9 2024  8:20AM"/>
    <x v="52"/>
    <x v="52"/>
    <n v="31"/>
    <s v="CIENTO  100 UNIDADES                                                "/>
    <n v="1"/>
    <s v="PRODUCTOS AGROPECUARIOS"/>
    <n v="3"/>
    <x v="4"/>
    <n v="28.31"/>
    <n v="12.87"/>
    <s v="Guineo de Seda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60"/>
    <n v="1"/>
    <n v="15"/>
    <m/>
    <s v="Feb  9 2024  8:20AM"/>
    <x v="53"/>
    <x v="53"/>
    <n v="31"/>
    <s v="CIENTO  100 UNIDADES                                                "/>
    <n v="1"/>
    <s v="PRODUCTOS AGROPECUARIOS"/>
    <n v="3"/>
    <x v="4"/>
    <n v="25.5"/>
    <n v="11.59"/>
    <s v="Limon Pérsico Grande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60"/>
    <n v="1"/>
    <n v="12"/>
    <m/>
    <s v="Feb  9 2024  8:20AM"/>
    <x v="59"/>
    <x v="59"/>
    <n v="31"/>
    <s v="CIENTO  100 UNIDADES                                                "/>
    <n v="1"/>
    <s v="PRODUCTOS AGROPECUARIOS"/>
    <n v="3"/>
    <x v="4"/>
    <n v="42.21"/>
    <n v="19.190000000000001"/>
    <s v="Naranja Piña Mediana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60"/>
    <n v="1"/>
    <n v="18"/>
    <m/>
    <s v="Feb  9 2024  8:20AM"/>
    <x v="58"/>
    <x v="58"/>
    <n v="31"/>
    <s v="CIENTO  100 UNIDADES                                                "/>
    <n v="1"/>
    <s v="PRODUCTOS AGROPECUARIOS"/>
    <n v="3"/>
    <x v="4"/>
    <n v="66.48"/>
    <n v="30.22"/>
    <s v="Naranja Valencia Grande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89"/>
    <n v="1"/>
    <n v="200"/>
    <m/>
    <s v="Feb  9 2024  8:21AM"/>
    <x v="60"/>
    <x v="60"/>
    <n v="31"/>
    <s v="CIENTO  100 UNIDADES                                                "/>
    <n v="1"/>
    <s v="PRODUCTOS AGROPECUARIOS"/>
    <n v="3"/>
    <x v="4"/>
    <n v="634.41999999999996"/>
    <n v="288.37"/>
    <s v="Piña Golden Grande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89"/>
    <n v="1"/>
    <n v="26"/>
    <m/>
    <s v="Feb  9 2024  8:21AM"/>
    <x v="61"/>
    <x v="61"/>
    <n v="31"/>
    <s v="CIENTO  100 UNIDADES                                                "/>
    <n v="1"/>
    <s v="PRODUCTOS AGROPECUARIOS"/>
    <n v="3"/>
    <x v="4"/>
    <n v="87.09"/>
    <n v="39.590000000000003"/>
    <s v="Plátano Maduro Grande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4.7"/>
    <m/>
    <s v="Feb  9 2024  8:21AM"/>
    <x v="64"/>
    <x v="64"/>
    <n v="45"/>
    <s v="LIBRA"/>
    <n v="1"/>
    <s v="PRODUCTOS AGROPECUARIOS"/>
    <n v="5"/>
    <x v="5"/>
    <n v="1"/>
    <n v="0.45"/>
    <s v="Lomo de Aguja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4.5999999999999996"/>
    <m/>
    <s v="Feb  9 2024  8:21AM"/>
    <x v="65"/>
    <x v="65"/>
    <n v="45"/>
    <s v="LIBRA"/>
    <n v="1"/>
    <s v="PRODUCTOS AGROPECUARIOS"/>
    <n v="5"/>
    <x v="5"/>
    <n v="1"/>
    <n v="0.45"/>
    <s v="Lomo de Rollizo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4.5"/>
    <m/>
    <s v="Feb  9 2024  8:21AM"/>
    <x v="66"/>
    <x v="66"/>
    <n v="45"/>
    <s v="LIBRA"/>
    <n v="1"/>
    <s v="PRODUCTOS AGROPECUARIOS"/>
    <n v="5"/>
    <x v="5"/>
    <n v="1"/>
    <n v="0.45"/>
    <s v="Posta Angelina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4.5"/>
    <m/>
    <s v="Feb  9 2024  8:21AM"/>
    <x v="67"/>
    <x v="67"/>
    <n v="45"/>
    <s v="LIBRA"/>
    <n v="1"/>
    <s v="PRODUCTOS AGROPECUARIOS"/>
    <n v="5"/>
    <x v="5"/>
    <n v="1"/>
    <n v="0.45"/>
    <s v="Posta de Pecho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4"/>
    <m/>
    <s v="Feb  9 2024  8:21AM"/>
    <x v="68"/>
    <x v="68"/>
    <n v="45"/>
    <s v="LIBRA"/>
    <n v="1"/>
    <s v="PRODUCTOS AGROPECUARIOS"/>
    <n v="5"/>
    <x v="5"/>
    <n v="1"/>
    <n v="0.45"/>
    <s v="Posta Negra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4"/>
    <m/>
    <s v="Feb  9 2024  8:21AM"/>
    <x v="69"/>
    <x v="69"/>
    <n v="45"/>
    <s v="LIBRA"/>
    <n v="1"/>
    <s v="PRODUCTOS AGROPECUARIOS"/>
    <n v="5"/>
    <x v="5"/>
    <n v="1"/>
    <n v="0.45"/>
    <s v="Puyazo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4"/>
    <m/>
    <s v="Feb  9 2024  8:21AM"/>
    <x v="70"/>
    <x v="70"/>
    <n v="45"/>
    <s v="LIBRA"/>
    <n v="1"/>
    <s v="PRODUCTOS AGROPECUARIOS"/>
    <n v="5"/>
    <x v="5"/>
    <n v="1"/>
    <n v="0.45"/>
    <s v="Salon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4"/>
    <m/>
    <s v="Feb  9 2024  8:21AM"/>
    <x v="71"/>
    <x v="71"/>
    <n v="45"/>
    <s v="LIBRA"/>
    <n v="1"/>
    <s v="PRODUCTOS AGROPECUARIOS"/>
    <n v="5"/>
    <x v="5"/>
    <n v="1"/>
    <n v="0.45"/>
    <s v="Solomo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6"/>
    <m/>
    <s v="Feb  9 2024  8:21AM"/>
    <x v="72"/>
    <x v="72"/>
    <n v="45"/>
    <s v="LIBRA"/>
    <n v="1"/>
    <s v="PRODUCTOS AGROPECUARIOS"/>
    <n v="6"/>
    <x v="6"/>
    <n v="1"/>
    <n v="0.45"/>
    <s v="Chicharron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3"/>
    <m/>
    <s v="Feb  9 2024  8:21AM"/>
    <x v="73"/>
    <x v="73"/>
    <n v="45"/>
    <s v="LIBRA"/>
    <n v="1"/>
    <s v="PRODUCTOS AGROPECUARIOS"/>
    <n v="6"/>
    <x v="6"/>
    <n v="1"/>
    <n v="0.45"/>
    <s v="Costilla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3"/>
    <m/>
    <s v="Feb  9 2024  8:21AM"/>
    <x v="74"/>
    <x v="74"/>
    <n v="45"/>
    <s v="LIBRA"/>
    <n v="1"/>
    <s v="PRODUCTOS AGROPECUARIOS"/>
    <n v="6"/>
    <x v="6"/>
    <n v="1"/>
    <n v="0.45"/>
    <s v="Lomo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2.7"/>
    <m/>
    <s v="Feb  9 2024  8:21AM"/>
    <x v="75"/>
    <x v="75"/>
    <n v="45"/>
    <s v="LIBRA"/>
    <n v="1"/>
    <s v="PRODUCTOS AGROPECUARIOS"/>
    <n v="6"/>
    <x v="6"/>
    <n v="1"/>
    <n v="0.45"/>
    <s v="Posta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1.5"/>
    <m/>
    <s v="Feb  9 2024  8:22AM"/>
    <x v="83"/>
    <x v="83"/>
    <n v="45"/>
    <s v="LIBRA"/>
    <n v="1"/>
    <s v="PRODUCTOS AGROPECUARIOS"/>
    <n v="7"/>
    <x v="7"/>
    <n v="1"/>
    <n v="0.45"/>
    <s v="Pollo Entero( sin menudos)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1.4"/>
    <m/>
    <s v="Feb  9 2024  8:22AM"/>
    <x v="76"/>
    <x v="76"/>
    <n v="45"/>
    <s v="LIBRA"/>
    <n v="1"/>
    <s v="PRODUCTOS AGROPECUARIOS"/>
    <n v="7"/>
    <x v="7"/>
    <n v="1"/>
    <n v="0.45"/>
    <s v="Pollo, Muslos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1.75"/>
    <m/>
    <s v="Feb  9 2024  8:22AM"/>
    <x v="77"/>
    <x v="77"/>
    <n v="45"/>
    <s v="LIBRA"/>
    <n v="1"/>
    <s v="PRODUCTOS AGROPECUARIOS"/>
    <n v="7"/>
    <x v="7"/>
    <n v="1"/>
    <n v="0.45"/>
    <s v="Pollo, Pechuga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5"/>
    <m/>
    <s v="Feb  9 2024  8:22AM"/>
    <x v="17"/>
    <x v="17"/>
    <n v="29"/>
    <s v="CARTON 30 UNIDADES"/>
    <n v="1"/>
    <s v="PRODUCTOS AGROPECUARIOS"/>
    <n v="8"/>
    <x v="2"/>
    <n v="3.75"/>
    <n v="1.7"/>
    <s v="Huevo Grande Cartón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4.9000000000000004"/>
    <m/>
    <s v="Feb  9 2024  8:22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58"/>
    <m/>
    <s v="Feb  9 2024  8:22AM"/>
    <x v="84"/>
    <x v="84"/>
    <n v="25"/>
    <s v="CAJA 12 CARTONES"/>
    <n v="1"/>
    <s v="PRODUCTOS AGROPECUARIOS"/>
    <n v="8"/>
    <x v="2"/>
    <n v="45"/>
    <n v="20.45"/>
    <s v="Huevo Grande Caja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57"/>
    <m/>
    <s v="Feb  9 2024  8:22AM"/>
    <x v="85"/>
    <x v="85"/>
    <n v="25"/>
    <s v="CAJA 12 CARTONES"/>
    <n v="1"/>
    <s v="PRODUCTOS AGROPECUARIOS"/>
    <n v="8"/>
    <x v="2"/>
    <n v="40"/>
    <n v="18.18"/>
    <s v="Huevo Mediano Caja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3"/>
    <m/>
    <s v="Feb  9 2024  8:22AM"/>
    <x v="86"/>
    <x v="86"/>
    <n v="16"/>
    <s v="BOTELLA"/>
    <n v="1"/>
    <s v="PRODUCTOS AGROPECUARIOS"/>
    <n v="9"/>
    <x v="8"/>
    <n v="1.6"/>
    <n v="0.73"/>
    <s v="Crema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157"/>
    <n v="1"/>
    <n v="2.6"/>
    <m/>
    <s v="Feb  9 2024  8:22AM"/>
    <x v="87"/>
    <x v="87"/>
    <n v="45"/>
    <s v="LIBRA"/>
    <n v="1"/>
    <s v="PRODUCTOS AGROPECUARIOS"/>
    <n v="9"/>
    <x v="8"/>
    <n v="1"/>
    <n v="0.45"/>
    <s v="Quesillo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157"/>
    <n v="1"/>
    <n v="3.7"/>
    <m/>
    <s v="Feb  9 2024  8:22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157"/>
    <n v="1"/>
    <n v="5"/>
    <m/>
    <s v="Feb  9 2024  8:22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1.75"/>
    <m/>
    <s v="Feb  9 2024  8:22AM"/>
    <x v="90"/>
    <x v="90"/>
    <n v="45"/>
    <s v="LIBRA"/>
    <n v="1"/>
    <s v="PRODUCTOS AGROPECUARIOS"/>
    <n v="9"/>
    <x v="8"/>
    <n v="1"/>
    <n v="0.45"/>
    <s v="Queso Fresco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2"/>
    <m/>
    <s v="Feb  9 2024  8:23AM"/>
    <x v="91"/>
    <x v="91"/>
    <n v="45"/>
    <s v="LIBRA"/>
    <n v="1"/>
    <s v="PRODUCTOS AGROPECUARIOS"/>
    <n v="10"/>
    <x v="9"/>
    <n v="1"/>
    <n v="0.45"/>
    <s v="Bagre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4.5"/>
    <m/>
    <s v="Feb  9 2024  8:23AM"/>
    <x v="92"/>
    <x v="92"/>
    <n v="45"/>
    <s v="LIBRA"/>
    <n v="1"/>
    <s v="PRODUCTOS AGROPECUARIOS"/>
    <n v="10"/>
    <x v="9"/>
    <n v="1"/>
    <n v="0.45"/>
    <s v="Boca colorada mediano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5"/>
    <m/>
    <s v="Feb  9 2024  8:23AM"/>
    <x v="93"/>
    <x v="93"/>
    <n v="45"/>
    <s v="LIBRA"/>
    <n v="1"/>
    <s v="PRODUCTOS AGROPECUARIOS"/>
    <n v="10"/>
    <x v="9"/>
    <n v="1"/>
    <n v="0.45"/>
    <s v="Camaron de mar mediano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4"/>
    <m/>
    <s v="Feb  9 2024  8:23AM"/>
    <x v="94"/>
    <x v="94"/>
    <n v="45"/>
    <s v="LIBRA"/>
    <n v="1"/>
    <s v="PRODUCTOS AGROPECUARIOS"/>
    <n v="10"/>
    <x v="9"/>
    <n v="1"/>
    <n v="0.45"/>
    <s v="Camaron cultivado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9"/>
    <m/>
    <s v="Feb  9 2024  8:23AM"/>
    <x v="103"/>
    <x v="102"/>
    <n v="45"/>
    <s v="LIBRA"/>
    <n v="1"/>
    <s v="PRODUCTOS AGROPECUARIOS"/>
    <n v="10"/>
    <x v="9"/>
    <n v="1"/>
    <n v="0.45"/>
    <s v="Camaron de mar grande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5"/>
    <m/>
    <s v="Feb  9 2024  8:23AM"/>
    <x v="97"/>
    <x v="97"/>
    <n v="45"/>
    <s v="LIBRA"/>
    <n v="1"/>
    <s v="PRODUCTOS AGROPECUARIOS"/>
    <n v="10"/>
    <x v="9"/>
    <n v="1"/>
    <n v="0.45"/>
    <s v="Camaroncillo Seco Salado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4.5"/>
    <m/>
    <s v="Feb  9 2024  8:23AM"/>
    <x v="95"/>
    <x v="95"/>
    <n v="45"/>
    <s v="LIBRA"/>
    <n v="1"/>
    <s v="PRODUCTOS AGROPECUARIOS"/>
    <n v="10"/>
    <x v="9"/>
    <n v="1"/>
    <n v="0.45"/>
    <s v="Cola de camaron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3"/>
    <m/>
    <s v="Feb  9 2024  8:23AM"/>
    <x v="96"/>
    <x v="96"/>
    <n v="45"/>
    <s v="LIBRA"/>
    <n v="1"/>
    <s v="PRODUCTOS AGROPECUARIOS"/>
    <n v="10"/>
    <x v="9"/>
    <n v="1"/>
    <n v="0.45"/>
    <s v="Corvina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4.5"/>
    <m/>
    <s v="Feb  9 2024  8:23AM"/>
    <x v="104"/>
    <x v="103"/>
    <n v="45"/>
    <s v="LIBRA"/>
    <n v="1"/>
    <s v="PRODUCTOS AGROPECUARIOS"/>
    <n v="10"/>
    <x v="9"/>
    <n v="1"/>
    <n v="0.45"/>
    <s v="Lonja de dorado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5"/>
    <m/>
    <s v="Feb  9 2024  8:23AM"/>
    <x v="98"/>
    <x v="98"/>
    <n v="45"/>
    <s v="LIBRA"/>
    <n v="1"/>
    <s v="PRODUCTOS AGROPECUARIOS"/>
    <n v="10"/>
    <x v="9"/>
    <n v="1"/>
    <n v="0.45"/>
    <s v="Lonja de boca colorada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6"/>
    <m/>
    <s v="Feb  9 2024  8:23AM"/>
    <x v="105"/>
    <x v="104"/>
    <n v="45"/>
    <s v="LIBRA"/>
    <n v="1"/>
    <s v="PRODUCTOS AGROPECUARIOS"/>
    <n v="10"/>
    <x v="9"/>
    <n v="1"/>
    <n v="0.45"/>
    <s v="Lonja de tiburón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2"/>
    <m/>
    <s v="Feb  9 2024  8:23AM"/>
    <x v="106"/>
    <x v="105"/>
    <n v="45"/>
    <s v="LIBRA"/>
    <n v="1"/>
    <s v="PRODUCTOS AGROPECUARIOS"/>
    <n v="10"/>
    <x v="9"/>
    <n v="1"/>
    <n v="0.45"/>
    <s v="Macarela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6"/>
    <m/>
    <s v="Feb  9 2024  8:23AM"/>
    <x v="99"/>
    <x v="99"/>
    <n v="45"/>
    <s v="LIBRA"/>
    <n v="1"/>
    <s v="PRODUCTOS AGROPECUARIOS"/>
    <n v="10"/>
    <x v="9"/>
    <n v="1"/>
    <n v="0.45"/>
    <s v="Pescado seco (macarela)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3"/>
    <m/>
    <s v="Feb  9 2024  8:23AM"/>
    <x v="100"/>
    <x v="100"/>
    <n v="45"/>
    <s v="LIBRA"/>
    <n v="1"/>
    <s v="PRODUCTOS AGROPECUARIOS"/>
    <n v="10"/>
    <x v="9"/>
    <n v="1"/>
    <n v="0.45"/>
    <s v="Róbalo mediano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2"/>
    <m/>
    <s v="Feb  9 2024  8:23AM"/>
    <x v="101"/>
    <x v="101"/>
    <n v="45"/>
    <s v="LIBRA"/>
    <n v="1"/>
    <s v="PRODUCTOS AGROPECUARIOS"/>
    <n v="10"/>
    <x v="9"/>
    <n v="1"/>
    <n v="0.45"/>
    <s v="Tilapia"/>
    <m/>
    <n v="0"/>
    <n v="9"/>
    <n v="2"/>
    <n v="9"/>
    <x v="2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60"/>
    <n v="1"/>
    <n v="5"/>
    <m/>
    <s v="Feb  9 2024  8:26AM"/>
    <x v="11"/>
    <x v="11"/>
    <n v="16"/>
    <s v="BOTELLA"/>
    <n v="1"/>
    <s v="PRODUCTOS AGROPECUARIOS"/>
    <n v="4"/>
    <x v="1"/>
    <n v="2.6"/>
    <n v="1.18"/>
    <s v="Miel de abeja"/>
    <m/>
    <n v="0"/>
    <n v="9"/>
    <n v="2"/>
    <n v="11"/>
    <x v="0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60"/>
    <n v="1"/>
    <n v="2.5"/>
    <m/>
    <s v="Feb  9 2024  8:26AM"/>
    <x v="86"/>
    <x v="86"/>
    <n v="16"/>
    <s v="BOTELLA"/>
    <n v="1"/>
    <s v="PRODUCTOS AGROPECUARIOS"/>
    <n v="9"/>
    <x v="8"/>
    <n v="1.6"/>
    <n v="0.73"/>
    <s v="Crema"/>
    <m/>
    <n v="0"/>
    <n v="9"/>
    <n v="2"/>
    <n v="11"/>
    <x v="0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157"/>
    <n v="1"/>
    <n v="2.75"/>
    <m/>
    <s v="Feb  9 2024  8:26AM"/>
    <x v="87"/>
    <x v="87"/>
    <n v="45"/>
    <s v="LIBRA"/>
    <n v="1"/>
    <s v="PRODUCTOS AGROPECUARIOS"/>
    <n v="9"/>
    <x v="8"/>
    <n v="1"/>
    <n v="0.45"/>
    <s v="Quesillo"/>
    <m/>
    <n v="0"/>
    <n v="9"/>
    <n v="2"/>
    <n v="11"/>
    <x v="0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157"/>
    <n v="1"/>
    <n v="3.65"/>
    <m/>
    <s v="Feb  9 2024  8:26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11"/>
    <x v="0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157"/>
    <n v="1"/>
    <n v="6"/>
    <m/>
    <s v="Feb  9 2024  8:26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11"/>
    <x v="0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60"/>
    <n v="1"/>
    <n v="2.5"/>
    <m/>
    <s v="Feb  9 2024  8:26AM"/>
    <x v="90"/>
    <x v="90"/>
    <n v="45"/>
    <s v="LIBRA"/>
    <n v="1"/>
    <s v="PRODUCTOS AGROPECUARIOS"/>
    <n v="9"/>
    <x v="8"/>
    <n v="1"/>
    <n v="0.45"/>
    <s v="Queso Fresco"/>
    <m/>
    <n v="0"/>
    <n v="9"/>
    <n v="2"/>
    <n v="11"/>
    <x v="0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60"/>
    <n v="1"/>
    <n v="2.25"/>
    <m/>
    <s v="Feb  9 2024  8:27AM"/>
    <x v="87"/>
    <x v="87"/>
    <n v="45"/>
    <s v="LIBRA"/>
    <n v="1"/>
    <s v="PRODUCTOS AGROPECUARIOS"/>
    <n v="9"/>
    <x v="8"/>
    <n v="1"/>
    <n v="0.45"/>
    <s v="Quesillo"/>
    <m/>
    <n v="0"/>
    <n v="9"/>
    <n v="2"/>
    <n v="11"/>
    <x v="0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60"/>
    <n v="1"/>
    <n v="5"/>
    <m/>
    <s v="Feb  9 2024  8:27AM"/>
    <x v="17"/>
    <x v="17"/>
    <n v="29"/>
    <s v="CARTON 30 UNIDADES"/>
    <n v="1"/>
    <s v="PRODUCTOS AGROPECUARIOS"/>
    <n v="8"/>
    <x v="2"/>
    <n v="3.75"/>
    <n v="1.7"/>
    <s v="Huevo Grande Cartón"/>
    <m/>
    <n v="0"/>
    <n v="9"/>
    <n v="2"/>
    <n v="11"/>
    <x v="0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60"/>
    <n v="1"/>
    <n v="4.5"/>
    <m/>
    <s v="Feb  9 2024  8:27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11"/>
    <x v="0"/>
  </r>
  <r>
    <n v="3888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2"/>
    <s v="FEBRERO"/>
    <n v="2"/>
    <s v="CARLOS MORALES"/>
    <n v="2024"/>
    <n v="2024"/>
    <n v="60"/>
    <n v="1"/>
    <n v="5"/>
    <m/>
    <s v="Feb  9 2024  8:29AM"/>
    <x v="17"/>
    <x v="17"/>
    <n v="29"/>
    <s v="CARTON 30 UNIDADES"/>
    <n v="1"/>
    <s v="PRODUCTOS AGROPECUARIOS"/>
    <n v="8"/>
    <x v="2"/>
    <n v="3.75"/>
    <n v="1.7"/>
    <s v="Huevo Grande Cartón"/>
    <m/>
    <n v="0"/>
    <n v="9"/>
    <n v="2"/>
    <n v="11"/>
    <x v="0"/>
  </r>
  <r>
    <n v="3888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2"/>
    <s v="FEBRERO"/>
    <n v="2"/>
    <s v="CARLOS MORALES"/>
    <n v="2024"/>
    <n v="2024"/>
    <n v="60"/>
    <n v="1"/>
    <n v="5.25"/>
    <m/>
    <s v="Feb  9 2024  8:29AM"/>
    <x v="11"/>
    <x v="11"/>
    <n v="16"/>
    <s v="BOTELLA"/>
    <n v="1"/>
    <s v="PRODUCTOS AGROPECUARIOS"/>
    <n v="4"/>
    <x v="1"/>
    <n v="2.6"/>
    <n v="1.18"/>
    <s v="Miel de abeja"/>
    <m/>
    <n v="0"/>
    <n v="9"/>
    <n v="2"/>
    <n v="11"/>
    <x v="0"/>
  </r>
  <r>
    <n v="3888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2"/>
    <s v="FEBRERO"/>
    <n v="2"/>
    <s v="CARLOS MORALES"/>
    <n v="2024"/>
    <n v="2024"/>
    <n v="60"/>
    <n v="1"/>
    <n v="2.8"/>
    <m/>
    <s v="Feb  9 2024  8:29AM"/>
    <x v="86"/>
    <x v="86"/>
    <n v="16"/>
    <s v="BOTELLA"/>
    <n v="1"/>
    <s v="PRODUCTOS AGROPECUARIOS"/>
    <n v="9"/>
    <x v="8"/>
    <n v="1.6"/>
    <n v="0.73"/>
    <s v="Crema"/>
    <m/>
    <n v="0"/>
    <n v="9"/>
    <n v="2"/>
    <n v="11"/>
    <x v="0"/>
  </r>
  <r>
    <n v="3888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2"/>
    <s v="FEBRERO"/>
    <n v="2"/>
    <s v="CARLOS MORALES"/>
    <n v="2024"/>
    <n v="2024"/>
    <n v="60"/>
    <n v="1"/>
    <n v="2"/>
    <m/>
    <s v="Feb  9 2024  8:29AM"/>
    <x v="87"/>
    <x v="87"/>
    <n v="45"/>
    <s v="LIBRA"/>
    <n v="1"/>
    <s v="PRODUCTOS AGROPECUARIOS"/>
    <n v="9"/>
    <x v="8"/>
    <n v="1"/>
    <n v="0.45"/>
    <s v="Quesillo"/>
    <m/>
    <n v="0"/>
    <n v="9"/>
    <n v="2"/>
    <n v="11"/>
    <x v="0"/>
  </r>
  <r>
    <n v="3888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2"/>
    <s v="FEBRERO"/>
    <n v="2"/>
    <s v="CARLOS MORALES"/>
    <n v="2024"/>
    <n v="2024"/>
    <n v="60"/>
    <n v="1"/>
    <n v="4.4000000000000004"/>
    <m/>
    <s v="Feb  9 2024  8:29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11"/>
    <x v="0"/>
  </r>
  <r>
    <n v="3888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2"/>
    <s v="FEBRERO"/>
    <n v="2"/>
    <s v="CARLOS MORALES"/>
    <n v="2024"/>
    <n v="2024"/>
    <n v="60"/>
    <n v="1"/>
    <n v="6"/>
    <m/>
    <s v="Feb  9 2024  8:29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11"/>
    <x v="0"/>
  </r>
  <r>
    <n v="3888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2"/>
    <s v="FEBRERO"/>
    <n v="2"/>
    <s v="CARLOS MORALES"/>
    <n v="2024"/>
    <n v="2024"/>
    <n v="60"/>
    <n v="1"/>
    <n v="2.25"/>
    <m/>
    <s v="Feb  9 2024  8:29AM"/>
    <x v="90"/>
    <x v="90"/>
    <n v="45"/>
    <s v="LIBRA"/>
    <n v="1"/>
    <s v="PRODUCTOS AGROPECUARIOS"/>
    <n v="9"/>
    <x v="8"/>
    <n v="1"/>
    <n v="0.45"/>
    <s v="Queso Fresco"/>
    <m/>
    <n v="0"/>
    <n v="9"/>
    <n v="2"/>
    <n v="11"/>
    <x v="0"/>
  </r>
  <r>
    <n v="388429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s v="(en blanco)"/>
    <n v="1"/>
    <s v="PRIMERA SEMANA"/>
    <n v="2"/>
    <s v="FEBRERO"/>
    <n v="8"/>
    <s v="NESTOR ENRIQUE MARTINEZ GUILLÉN"/>
    <n v="2024"/>
    <n v="2024"/>
    <n v="60"/>
    <n v="1"/>
    <n v="95"/>
    <n v="1.2"/>
    <s v="Feb  9 2024  8:30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6"/>
    <x v="3"/>
  </r>
  <r>
    <n v="388429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s v="(en blanco)"/>
    <n v="1"/>
    <s v="PRIMERA SEMANA"/>
    <n v="2"/>
    <s v="FEBRERO"/>
    <n v="8"/>
    <s v="NESTOR ENRIQUE MARTINEZ GUILLÉN"/>
    <n v="2024"/>
    <n v="2024"/>
    <n v="60"/>
    <n v="1"/>
    <n v="85"/>
    <n v="1"/>
    <s v="Feb  9 2024  8:30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6"/>
    <x v="3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2.7"/>
    <m/>
    <s v="Feb  9 2024  8:31AM"/>
    <x v="86"/>
    <x v="86"/>
    <n v="16"/>
    <s v="BOTELLA"/>
    <n v="1"/>
    <s v="PRODUCTOS AGROPECUARIOS"/>
    <n v="9"/>
    <x v="8"/>
    <n v="1.6"/>
    <n v="0.73"/>
    <s v="Crema"/>
    <m/>
    <n v="0"/>
    <n v="9"/>
    <n v="2"/>
    <n v="11"/>
    <x v="0"/>
  </r>
  <r>
    <n v="388429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s v="(en blanco)"/>
    <n v="1"/>
    <s v="PRIMERA SEMANA"/>
    <n v="2"/>
    <s v="FEBRERO"/>
    <n v="8"/>
    <s v="NESTOR ENRIQUE MARTINEZ GUILLÉN"/>
    <n v="2024"/>
    <n v="2024"/>
    <n v="60"/>
    <n v="1"/>
    <m/>
    <n v="2"/>
    <s v="Feb  9 2024  8:31AM"/>
    <x v="107"/>
    <x v="106"/>
    <n v="51"/>
    <s v="QUINTAL"/>
    <n v="1"/>
    <s v="PRODUCTOS AGROPECUARIOS"/>
    <n v="1"/>
    <x v="0"/>
    <n v="100"/>
    <n v="45.45"/>
    <s v="Frijol Blanco"/>
    <m/>
    <n v="0"/>
    <n v="9"/>
    <n v="2"/>
    <n v="6"/>
    <x v="3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2"/>
    <m/>
    <s v="Feb  9 2024  8:31AM"/>
    <x v="87"/>
    <x v="87"/>
    <n v="45"/>
    <s v="LIBRA"/>
    <n v="1"/>
    <s v="PRODUCTOS AGROPECUARIOS"/>
    <n v="9"/>
    <x v="8"/>
    <n v="1"/>
    <n v="0.45"/>
    <s v="Quesillo"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157"/>
    <n v="1"/>
    <n v="3"/>
    <m/>
    <s v="Feb  9 2024  8:31AM"/>
    <x v="87"/>
    <x v="87"/>
    <n v="45"/>
    <s v="LIBRA"/>
    <n v="1"/>
    <s v="PRODUCTOS AGROPECUARIOS"/>
    <n v="9"/>
    <x v="8"/>
    <n v="1"/>
    <n v="0.45"/>
    <s v="Quesillo"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157"/>
    <n v="1"/>
    <n v="4"/>
    <m/>
    <s v="Feb  9 2024  8:31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157"/>
    <n v="1"/>
    <n v="6.5"/>
    <m/>
    <s v="Feb  9 2024  8:31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157"/>
    <n v="1"/>
    <n v="2.25"/>
    <m/>
    <s v="Feb  9 2024  8:31AM"/>
    <x v="90"/>
    <x v="90"/>
    <n v="45"/>
    <s v="LIBRA"/>
    <n v="1"/>
    <s v="PRODUCTOS AGROPECUARIOS"/>
    <n v="9"/>
    <x v="8"/>
    <n v="1"/>
    <n v="0.45"/>
    <s v="Queso Fresco"/>
    <m/>
    <n v="0"/>
    <n v="9"/>
    <n v="2"/>
    <n v="11"/>
    <x v="0"/>
  </r>
  <r>
    <n v="388429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s v="(en blanco)"/>
    <n v="1"/>
    <s v="PRIMERA SEMANA"/>
    <n v="2"/>
    <s v="FEBRERO"/>
    <n v="8"/>
    <s v="NESTOR ENRIQUE MARTINEZ GUILLÉN"/>
    <n v="2024"/>
    <n v="2024"/>
    <n v="60"/>
    <n v="1"/>
    <n v="24"/>
    <n v="0.35"/>
    <s v="Feb  9 2024  8:32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6"/>
    <x v="3"/>
  </r>
  <r>
    <n v="388429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s v="(en blanco)"/>
    <n v="1"/>
    <s v="PRIMERA SEMANA"/>
    <n v="2"/>
    <s v="FEBRERO"/>
    <n v="8"/>
    <s v="NESTOR ENRIQUE MARTINEZ GUILLÉN"/>
    <n v="2024"/>
    <n v="2024"/>
    <n v="60"/>
    <n v="1"/>
    <n v="17"/>
    <n v="0.35"/>
    <s v="Feb  9 2024  8:33AM"/>
    <x v="2"/>
    <x v="2"/>
    <n v="51"/>
    <s v="QUINTAL"/>
    <n v="1"/>
    <s v="PRODUCTOS AGROPECUARIOS"/>
    <n v="1"/>
    <x v="0"/>
    <n v="100"/>
    <n v="45.45"/>
    <s v="Sorgo"/>
    <m/>
    <n v="0"/>
    <n v="9"/>
    <n v="2"/>
    <n v="6"/>
    <x v="3"/>
  </r>
  <r>
    <n v="388429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s v="(en blanco)"/>
    <n v="1"/>
    <s v="PRIMERA SEMANA"/>
    <n v="2"/>
    <s v="FEBRERO"/>
    <n v="8"/>
    <s v="NESTOR ENRIQUE MARTINEZ GUILLÉN"/>
    <n v="2024"/>
    <n v="2024"/>
    <n v="60"/>
    <n v="1"/>
    <m/>
    <n v="1.25"/>
    <s v="Feb  9 2024  8:34AM"/>
    <x v="81"/>
    <x v="81"/>
    <n v="1"/>
    <s v="96 UNIDADES 144 LB"/>
    <n v="1"/>
    <s v="PRODUCTOS AGROPECUARIOS"/>
    <n v="4"/>
    <x v="1"/>
    <n v="144"/>
    <n v="65.45"/>
    <s v="Panela de primera clase"/>
    <m/>
    <n v="0"/>
    <n v="9"/>
    <n v="2"/>
    <n v="6"/>
    <x v="3"/>
  </r>
  <r>
    <n v="388429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s v="(en blanco)"/>
    <n v="1"/>
    <s v="PRIMERA SEMANA"/>
    <n v="2"/>
    <s v="FEBRERO"/>
    <n v="8"/>
    <s v="NESTOR ENRIQUE MARTINEZ GUILLÉN"/>
    <n v="2024"/>
    <n v="2024"/>
    <n v="60"/>
    <n v="1"/>
    <n v="5"/>
    <m/>
    <s v="Feb  9 2024  8:35AM"/>
    <x v="11"/>
    <x v="11"/>
    <n v="16"/>
    <s v="BOTELLA"/>
    <n v="1"/>
    <s v="PRODUCTOS AGROPECUARIOS"/>
    <n v="4"/>
    <x v="1"/>
    <n v="2.6"/>
    <n v="1.18"/>
    <s v="Miel de abeja"/>
    <m/>
    <n v="0"/>
    <n v="9"/>
    <n v="2"/>
    <n v="6"/>
    <x v="3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231"/>
    <n v="1"/>
    <n v="47"/>
    <n v="0.55000000000000004"/>
    <s v="Feb  9 2024  8:37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17"/>
    <x v="4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n v="108"/>
    <n v="1.1499999999999999"/>
    <s v="Feb  9 2024  8:37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17"/>
    <x v="4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m/>
    <n v="1.6"/>
    <s v="Feb  9 2024  8:37AM"/>
    <x v="107"/>
    <x v="106"/>
    <n v="51"/>
    <s v="QUINTAL"/>
    <n v="1"/>
    <s v="PRODUCTOS AGROPECUARIOS"/>
    <n v="1"/>
    <x v="0"/>
    <n v="100"/>
    <n v="45.45"/>
    <s v="Frijol Blanco"/>
    <m/>
    <n v="0"/>
    <n v="9"/>
    <n v="2"/>
    <n v="17"/>
    <x v="4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n v="25"/>
    <n v="0.33"/>
    <s v="Feb  9 2024  8:37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17"/>
    <x v="4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n v="21.5"/>
    <n v="0.28000000000000003"/>
    <s v="Feb  9 2024  8:38AM"/>
    <x v="2"/>
    <x v="2"/>
    <n v="51"/>
    <s v="QUINTAL"/>
    <n v="1"/>
    <s v="PRODUCTOS AGROPECUARIOS"/>
    <n v="1"/>
    <x v="0"/>
    <n v="100"/>
    <n v="45.45"/>
    <s v="Sorgo"/>
    <m/>
    <n v="0"/>
    <n v="9"/>
    <n v="2"/>
    <n v="17"/>
    <x v="4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m/>
    <n v="1.25"/>
    <s v="Feb  9 2024  8:38AM"/>
    <x v="12"/>
    <x v="12"/>
    <n v="51"/>
    <s v="QUINTAL"/>
    <n v="1"/>
    <s v="PRODUCTOS AGROPECUARIOS"/>
    <n v="4"/>
    <x v="1"/>
    <n v="100"/>
    <n v="45.45"/>
    <s v="Achiote"/>
    <m/>
    <n v="0"/>
    <n v="9"/>
    <n v="2"/>
    <n v="17"/>
    <x v="4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m/>
    <n v="1.75"/>
    <s v="Feb  9 2024  8:38AM"/>
    <x v="13"/>
    <x v="13"/>
    <n v="51"/>
    <s v="QUINTAL"/>
    <n v="1"/>
    <s v="PRODUCTOS AGROPECUARIOS"/>
    <n v="4"/>
    <x v="1"/>
    <n v="100"/>
    <n v="45.45"/>
    <s v="Ajonjolí"/>
    <m/>
    <n v="0"/>
    <n v="9"/>
    <n v="2"/>
    <n v="17"/>
    <x v="4"/>
  </r>
  <r>
    <n v="388430"/>
    <n v="600"/>
    <n v="4"/>
    <s v=" CHALATENANGO"/>
    <n v="7"/>
    <s v="CHALATENANGO"/>
    <s v="JOSE SILVIO"/>
    <s v="TOVIAS NUÑEZ"/>
    <s v="JOSE SILVIO TOVIAS NUÑEZ"/>
    <s v="CALLE DOLORES MARTELL"/>
    <s v="JOSE SILVIO TOVIAS NUÑEZ"/>
    <s v="(en blanco)"/>
    <n v="1"/>
    <s v="PRIMERA SEMANA"/>
    <n v="2"/>
    <s v="FEBRERO"/>
    <n v="8"/>
    <s v="NESTOR ENRIQUE MARTINEZ GUILLÉN"/>
    <n v="2024"/>
    <n v="2024"/>
    <n v="60"/>
    <n v="1"/>
    <n v="3.2"/>
    <m/>
    <s v="Feb  9 2024  8:38AM"/>
    <x v="86"/>
    <x v="86"/>
    <n v="16"/>
    <s v="BOTELLA"/>
    <n v="1"/>
    <s v="PRODUCTOS AGROPECUARIOS"/>
    <n v="9"/>
    <x v="8"/>
    <n v="1.6"/>
    <n v="0.73"/>
    <s v="Crema"/>
    <m/>
    <n v="0"/>
    <n v="9"/>
    <n v="2"/>
    <n v="6"/>
    <x v="3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n v="52"/>
    <n v="0.6"/>
    <s v="Feb  9 2024  8:38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17"/>
    <x v="4"/>
  </r>
  <r>
    <n v="388430"/>
    <n v="600"/>
    <n v="4"/>
    <s v=" CHALATENANGO"/>
    <n v="7"/>
    <s v="CHALATENANGO"/>
    <s v="JOSE SILVIO"/>
    <s v="TOVIAS NUÑEZ"/>
    <s v="JOSE SILVIO TOVIAS NUÑEZ"/>
    <s v="CALLE DOLORES MARTELL"/>
    <s v="JOSE SILVIO TOVIAS NUÑEZ"/>
    <s v="(en blanco)"/>
    <n v="1"/>
    <s v="PRIMERA SEMANA"/>
    <n v="2"/>
    <s v="FEBRERO"/>
    <n v="8"/>
    <s v="NESTOR ENRIQUE MARTINEZ GUILLÉN"/>
    <n v="2024"/>
    <n v="2024"/>
    <n v="60"/>
    <n v="1"/>
    <n v="2.5"/>
    <m/>
    <s v="Feb  9 2024  8:38AM"/>
    <x v="87"/>
    <x v="87"/>
    <n v="45"/>
    <s v="LIBRA"/>
    <n v="1"/>
    <s v="PRODUCTOS AGROPECUARIOS"/>
    <n v="9"/>
    <x v="8"/>
    <n v="1"/>
    <n v="0.45"/>
    <s v="Quesillo"/>
    <m/>
    <n v="0"/>
    <n v="9"/>
    <n v="2"/>
    <n v="6"/>
    <x v="3"/>
  </r>
  <r>
    <n v="388430"/>
    <n v="600"/>
    <n v="4"/>
    <s v=" CHALATENANGO"/>
    <n v="7"/>
    <s v="CHALATENANGO"/>
    <s v="JOSE SILVIO"/>
    <s v="TOVIAS NUÑEZ"/>
    <s v="JOSE SILVIO TOVIAS NUÑEZ"/>
    <s v="CALLE DOLORES MARTELL"/>
    <s v="JOSE SILVIO TOVIAS NUÑEZ"/>
    <s v="(en blanco)"/>
    <n v="1"/>
    <s v="PRIMERA SEMANA"/>
    <n v="2"/>
    <s v="FEBRERO"/>
    <n v="8"/>
    <s v="NESTOR ENRIQUE MARTINEZ GUILLÉN"/>
    <n v="2024"/>
    <n v="2024"/>
    <n v="157"/>
    <n v="1"/>
    <n v="2.9"/>
    <m/>
    <s v="Feb  9 2024  8:39AM"/>
    <x v="87"/>
    <x v="87"/>
    <n v="45"/>
    <s v="LIBRA"/>
    <n v="1"/>
    <s v="PRODUCTOS AGROPECUARIOS"/>
    <n v="9"/>
    <x v="8"/>
    <n v="1"/>
    <n v="0.45"/>
    <s v="Quesillo"/>
    <m/>
    <n v="0"/>
    <n v="9"/>
    <n v="2"/>
    <n v="6"/>
    <x v="3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m/>
    <n v="1.5"/>
    <s v="Feb  9 2024  8:39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17"/>
    <x v="4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m/>
    <n v="2.75"/>
    <s v="Feb  9 2024  8:39AM"/>
    <x v="9"/>
    <x v="9"/>
    <n v="51"/>
    <s v="QUINTAL"/>
    <n v="1"/>
    <s v="PRODUCTOS AGROPECUARIOS"/>
    <n v="4"/>
    <x v="1"/>
    <n v="100"/>
    <n v="45.45"/>
    <s v="Cacao "/>
    <m/>
    <n v="0"/>
    <n v="9"/>
    <n v="2"/>
    <n v="17"/>
    <x v="4"/>
  </r>
  <r>
    <n v="388430"/>
    <n v="600"/>
    <n v="4"/>
    <s v=" CHALATENANGO"/>
    <n v="7"/>
    <s v="CHALATENANGO"/>
    <s v="JOSE SILVIO"/>
    <s v="TOVIAS NUÑEZ"/>
    <s v="JOSE SILVIO TOVIAS NUÑEZ"/>
    <s v="CALLE DOLORES MARTELL"/>
    <s v="JOSE SILVIO TOVIAS NUÑEZ"/>
    <s v="(en blanco)"/>
    <n v="1"/>
    <s v="PRIMERA SEMANA"/>
    <n v="2"/>
    <s v="FEBRERO"/>
    <n v="8"/>
    <s v="NESTOR ENRIQUE MARTINEZ GUILLÉN"/>
    <n v="2024"/>
    <n v="2024"/>
    <n v="157"/>
    <n v="1"/>
    <n v="3.7"/>
    <m/>
    <s v="Feb  9 2024  8:39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6"/>
    <x v="3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n v="24"/>
    <m/>
    <s v="Feb  9 2024  8:39AM"/>
    <x v="80"/>
    <x v="80"/>
    <n v="13"/>
    <s v="BOLSA 50 LB"/>
    <n v="1"/>
    <s v="PRODUCTOS AGROPECUARIOS"/>
    <n v="4"/>
    <x v="1"/>
    <n v="50"/>
    <n v="22.73"/>
    <s v="Harina de trigo suave"/>
    <m/>
    <n v="0"/>
    <n v="9"/>
    <n v="2"/>
    <n v="17"/>
    <x v="4"/>
  </r>
  <r>
    <n v="388430"/>
    <n v="600"/>
    <n v="4"/>
    <s v=" CHALATENANGO"/>
    <n v="7"/>
    <s v="CHALATENANGO"/>
    <s v="JOSE SILVIO"/>
    <s v="TOVIAS NUÑEZ"/>
    <s v="JOSE SILVIO TOVIAS NUÑEZ"/>
    <s v="CALLE DOLORES MARTELL"/>
    <s v="JOSE SILVIO TOVIAS NUÑEZ"/>
    <s v="(en blanco)"/>
    <n v="1"/>
    <s v="PRIMERA SEMANA"/>
    <n v="2"/>
    <s v="FEBRERO"/>
    <n v="8"/>
    <s v="NESTOR ENRIQUE MARTINEZ GUILLÉN"/>
    <n v="2024"/>
    <n v="2024"/>
    <n v="157"/>
    <n v="1"/>
    <n v="6"/>
    <m/>
    <s v="Feb  9 2024  8:39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6"/>
    <x v="3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n v="5.5"/>
    <m/>
    <s v="Feb  9 2024  8:39AM"/>
    <x v="11"/>
    <x v="11"/>
    <n v="16"/>
    <s v="BOTELLA"/>
    <n v="1"/>
    <s v="PRODUCTOS AGROPECUARIOS"/>
    <n v="4"/>
    <x v="1"/>
    <n v="2.6"/>
    <n v="1.18"/>
    <s v="Miel de abeja"/>
    <m/>
    <n v="0"/>
    <n v="9"/>
    <n v="2"/>
    <n v="17"/>
    <x v="4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m/>
    <n v="1.25"/>
    <s v="Feb  9 2024  8:39AM"/>
    <x v="81"/>
    <x v="81"/>
    <n v="1"/>
    <s v="96 UNIDADES 144 LB"/>
    <n v="1"/>
    <s v="PRODUCTOS AGROPECUARIOS"/>
    <n v="4"/>
    <x v="1"/>
    <n v="144"/>
    <n v="65.45"/>
    <s v="Panela de primera clase"/>
    <m/>
    <n v="0"/>
    <n v="9"/>
    <n v="2"/>
    <n v="17"/>
    <x v="4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6"/>
    <m/>
    <s v="Feb  9 2024  8:40AM"/>
    <x v="97"/>
    <x v="97"/>
    <n v="45"/>
    <s v="LIBRA"/>
    <n v="1"/>
    <s v="PRODUCTOS AGROPECUARIOS"/>
    <n v="10"/>
    <x v="9"/>
    <n v="1"/>
    <n v="0.45"/>
    <s v="Camaroncillo Seco Salado"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7"/>
    <m/>
    <s v="Feb  9 2024  8:40AM"/>
    <x v="99"/>
    <x v="99"/>
    <n v="45"/>
    <s v="LIBRA"/>
    <n v="1"/>
    <s v="PRODUCTOS AGROPECUARIOS"/>
    <n v="10"/>
    <x v="9"/>
    <n v="1"/>
    <n v="0.45"/>
    <s v="Pescado seco (macarela)"/>
    <m/>
    <n v="0"/>
    <n v="9"/>
    <n v="2"/>
    <n v="11"/>
    <x v="0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n v="14"/>
    <n v="0.2"/>
    <s v="Feb  9 2024  8:40AM"/>
    <x v="10"/>
    <x v="10"/>
    <n v="51"/>
    <s v="QUINTAL"/>
    <n v="1"/>
    <s v="PRODUCTOS AGROPECUARIOS"/>
    <n v="4"/>
    <x v="1"/>
    <n v="100"/>
    <n v="45.45"/>
    <s v="Sal corriente yodada"/>
    <m/>
    <n v="0"/>
    <n v="9"/>
    <n v="2"/>
    <n v="17"/>
    <x v="4"/>
  </r>
  <r>
    <n v="388430"/>
    <n v="600"/>
    <n v="4"/>
    <s v=" CHALATENANGO"/>
    <n v="7"/>
    <s v="CHALATENANGO"/>
    <s v="JOSE SILVIO"/>
    <s v="TOVIAS NUÑEZ"/>
    <s v="JOSE SILVIO TOVIAS NUÑEZ"/>
    <s v="CALLE DOLORES MARTELL"/>
    <s v="JOSE SILVIO TOVIAS NUÑEZ"/>
    <s v="(en blanco)"/>
    <n v="1"/>
    <s v="PRIMERA SEMANA"/>
    <n v="2"/>
    <s v="FEBRERO"/>
    <n v="8"/>
    <s v="NESTOR ENRIQUE MARTINEZ GUILLÉN"/>
    <n v="2024"/>
    <n v="2024"/>
    <n v="60"/>
    <n v="1"/>
    <n v="2.25"/>
    <m/>
    <s v="Feb  9 2024  8:41AM"/>
    <x v="90"/>
    <x v="90"/>
    <n v="45"/>
    <s v="LIBRA"/>
    <n v="1"/>
    <s v="PRODUCTOS AGROPECUARIOS"/>
    <n v="9"/>
    <x v="8"/>
    <n v="1"/>
    <n v="0.45"/>
    <s v="Queso Fresco"/>
    <m/>
    <n v="0"/>
    <n v="9"/>
    <n v="2"/>
    <n v="6"/>
    <x v="3"/>
  </r>
  <r>
    <n v="388430"/>
    <n v="600"/>
    <n v="4"/>
    <s v=" CHALATENANGO"/>
    <n v="7"/>
    <s v="CHALATENANGO"/>
    <s v="JOSE SILVIO"/>
    <s v="TOVIAS NUÑEZ"/>
    <s v="JOSE SILVIO TOVIAS NUÑEZ"/>
    <s v="CALLE DOLORES MARTELL"/>
    <s v="JOSE SILVIO TOVIAS NUÑEZ"/>
    <s v="(en blanco)"/>
    <n v="1"/>
    <s v="PRIMERA SEMANA"/>
    <n v="2"/>
    <s v="FEBRERO"/>
    <n v="8"/>
    <s v="NESTOR ENRIQUE MARTINEZ GUILLÉN"/>
    <n v="2024"/>
    <n v="2024"/>
    <n v="60"/>
    <n v="1"/>
    <n v="5"/>
    <m/>
    <s v="Feb  9 2024  8:41AM"/>
    <x v="11"/>
    <x v="11"/>
    <n v="16"/>
    <s v="BOTELLA"/>
    <n v="1"/>
    <s v="PRODUCTOS AGROPECUARIOS"/>
    <n v="4"/>
    <x v="1"/>
    <n v="2.6"/>
    <n v="1.18"/>
    <s v="Miel de abeja"/>
    <m/>
    <n v="0"/>
    <n v="9"/>
    <n v="2"/>
    <n v="6"/>
    <x v="3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n v="1.1499999999999999"/>
    <m/>
    <s v="Feb  9 2024  8:42AM"/>
    <x v="76"/>
    <x v="76"/>
    <n v="45"/>
    <s v="LIBRA"/>
    <n v="1"/>
    <s v="PRODUCTOS AGROPECUARIOS"/>
    <n v="7"/>
    <x v="7"/>
    <n v="1"/>
    <n v="0.45"/>
    <s v="Pollo, Muslos"/>
    <m/>
    <n v="0"/>
    <n v="9"/>
    <n v="2"/>
    <n v="17"/>
    <x v="4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n v="1.9"/>
    <m/>
    <s v="Feb  9 2024  8:42AM"/>
    <x v="77"/>
    <x v="77"/>
    <n v="45"/>
    <s v="LIBRA"/>
    <n v="1"/>
    <s v="PRODUCTOS AGROPECUARIOS"/>
    <n v="7"/>
    <x v="7"/>
    <n v="1"/>
    <n v="0.45"/>
    <s v="Pollo, Pechuga"/>
    <m/>
    <n v="0"/>
    <n v="9"/>
    <n v="2"/>
    <n v="17"/>
    <x v="4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n v="4.5"/>
    <m/>
    <s v="Feb  9 2024  8:42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17"/>
    <x v="4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n v="3"/>
    <m/>
    <s v="Feb  9 2024  8:42AM"/>
    <x v="87"/>
    <x v="87"/>
    <n v="45"/>
    <s v="LIBRA"/>
    <n v="1"/>
    <s v="PRODUCTOS AGROPECUARIOS"/>
    <n v="9"/>
    <x v="8"/>
    <n v="1"/>
    <n v="0.45"/>
    <s v="Quesillo"/>
    <m/>
    <n v="0"/>
    <n v="9"/>
    <n v="2"/>
    <n v="17"/>
    <x v="4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n v="5.9"/>
    <m/>
    <s v="Feb  9 2024  8:43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17"/>
    <x v="4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n v="4.75"/>
    <m/>
    <s v="Feb  9 2024  8:43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17"/>
    <x v="4"/>
  </r>
  <r>
    <n v="388431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2"/>
    <s v="FEBRERO"/>
    <n v="8"/>
    <s v="NESTOR ENRIQUE MARTINEZ GUILLÉN"/>
    <n v="2024"/>
    <n v="2024"/>
    <n v="60"/>
    <n v="1"/>
    <n v="3.5"/>
    <m/>
    <s v="Feb  9 2024  8:45AM"/>
    <x v="86"/>
    <x v="86"/>
    <n v="16"/>
    <s v="BOTELLA"/>
    <n v="1"/>
    <s v="PRODUCTOS AGROPECUARIOS"/>
    <n v="9"/>
    <x v="8"/>
    <n v="1.6"/>
    <n v="0.73"/>
    <s v="Crema"/>
    <m/>
    <n v="0"/>
    <n v="9"/>
    <n v="2"/>
    <n v="6"/>
    <x v="3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2.5"/>
    <m/>
    <s v="Feb  9 2024  8:45AM"/>
    <x v="91"/>
    <x v="91"/>
    <n v="45"/>
    <s v="LIBRA"/>
    <n v="1"/>
    <s v="PRODUCTOS AGROPECUARIOS"/>
    <n v="10"/>
    <x v="9"/>
    <n v="1"/>
    <n v="0.45"/>
    <s v="Bagre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6"/>
    <m/>
    <s v="Feb  9 2024  8:45AM"/>
    <x v="92"/>
    <x v="92"/>
    <n v="45"/>
    <s v="LIBRA"/>
    <n v="1"/>
    <s v="PRODUCTOS AGROPECUARIOS"/>
    <n v="10"/>
    <x v="9"/>
    <n v="1"/>
    <n v="0.45"/>
    <s v="Boca colorada mediano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5.5"/>
    <m/>
    <s v="Feb  9 2024  8:45AM"/>
    <x v="93"/>
    <x v="93"/>
    <n v="45"/>
    <s v="LIBRA"/>
    <n v="1"/>
    <s v="PRODUCTOS AGROPECUARIOS"/>
    <n v="10"/>
    <x v="9"/>
    <n v="1"/>
    <n v="0.45"/>
    <s v="Camaron de mar mediano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3.5"/>
    <m/>
    <s v="Feb  9 2024  8:45AM"/>
    <x v="94"/>
    <x v="94"/>
    <n v="45"/>
    <s v="LIBRA"/>
    <n v="1"/>
    <s v="PRODUCTOS AGROPECUARIOS"/>
    <n v="10"/>
    <x v="9"/>
    <n v="1"/>
    <n v="0.45"/>
    <s v="Camaron cultivado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2"/>
    <m/>
    <s v="Feb  9 2024  8:45AM"/>
    <x v="101"/>
    <x v="101"/>
    <n v="45"/>
    <s v="LIBRA"/>
    <n v="1"/>
    <s v="PRODUCTOS AGROPECUARIOS"/>
    <n v="10"/>
    <x v="9"/>
    <n v="1"/>
    <n v="0.45"/>
    <s v="Tilapia"/>
    <m/>
    <n v="0"/>
    <n v="9"/>
    <n v="2"/>
    <n v="11"/>
    <x v="0"/>
  </r>
  <r>
    <n v="388431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2"/>
    <s v="FEBRERO"/>
    <n v="8"/>
    <s v="NESTOR ENRIQUE MARTINEZ GUILLÉN"/>
    <n v="2024"/>
    <n v="2024"/>
    <n v="157"/>
    <n v="1"/>
    <n v="2.6"/>
    <m/>
    <s v="Feb  9 2024  8:45AM"/>
    <x v="87"/>
    <x v="87"/>
    <n v="45"/>
    <s v="LIBRA"/>
    <n v="1"/>
    <s v="PRODUCTOS AGROPECUARIOS"/>
    <n v="9"/>
    <x v="8"/>
    <n v="1"/>
    <n v="0.45"/>
    <s v="Quesillo"/>
    <m/>
    <n v="0"/>
    <n v="9"/>
    <n v="2"/>
    <n v="6"/>
    <x v="3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6"/>
    <m/>
    <s v="Feb  9 2024  8:45AM"/>
    <x v="97"/>
    <x v="97"/>
    <n v="45"/>
    <s v="LIBRA"/>
    <n v="1"/>
    <s v="PRODUCTOS AGROPECUARIOS"/>
    <n v="10"/>
    <x v="9"/>
    <n v="1"/>
    <n v="0.45"/>
    <s v="Camaroncillo Seco Salado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6"/>
    <m/>
    <s v="Feb  9 2024  8:45AM"/>
    <x v="98"/>
    <x v="98"/>
    <n v="45"/>
    <s v="LIBRA"/>
    <n v="1"/>
    <s v="PRODUCTOS AGROPECUARIOS"/>
    <n v="10"/>
    <x v="9"/>
    <n v="1"/>
    <n v="0.45"/>
    <s v="Lonja de boca colorada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4.5"/>
    <m/>
    <s v="Feb  9 2024  8:45AM"/>
    <x v="95"/>
    <x v="95"/>
    <n v="45"/>
    <s v="LIBRA"/>
    <n v="1"/>
    <s v="PRODUCTOS AGROPECUARIOS"/>
    <n v="10"/>
    <x v="9"/>
    <n v="1"/>
    <n v="0.45"/>
    <s v="Cola de camaron"/>
    <m/>
    <n v="0"/>
    <n v="9"/>
    <n v="2"/>
    <n v="11"/>
    <x v="0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5.5"/>
    <m/>
    <s v="Feb  9 2024  8:45AM"/>
    <x v="64"/>
    <x v="64"/>
    <n v="45"/>
    <s v="LIBRA"/>
    <n v="1"/>
    <s v="PRODUCTOS AGROPECUARIOS"/>
    <n v="5"/>
    <x v="5"/>
    <n v="1"/>
    <n v="0.45"/>
    <s v="Lomo de Aguja"/>
    <m/>
    <n v="0"/>
    <n v="9"/>
    <n v="2"/>
    <n v="17"/>
    <x v="4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5.5"/>
    <m/>
    <s v="Feb  9 2024  8:45AM"/>
    <x v="65"/>
    <x v="65"/>
    <n v="45"/>
    <s v="LIBRA"/>
    <n v="1"/>
    <s v="PRODUCTOS AGROPECUARIOS"/>
    <n v="5"/>
    <x v="5"/>
    <n v="1"/>
    <n v="0.45"/>
    <s v="Lomo de Rollizo"/>
    <m/>
    <n v="0"/>
    <n v="9"/>
    <n v="2"/>
    <n v="17"/>
    <x v="4"/>
  </r>
  <r>
    <n v="388431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2"/>
    <s v="FEBRERO"/>
    <n v="8"/>
    <s v="NESTOR ENRIQUE MARTINEZ GUILLÉN"/>
    <n v="2024"/>
    <n v="2024"/>
    <n v="60"/>
    <n v="1"/>
    <n v="2.4"/>
    <m/>
    <s v="Feb  9 2024  8:46AM"/>
    <x v="87"/>
    <x v="87"/>
    <n v="45"/>
    <s v="LIBRA"/>
    <n v="1"/>
    <s v="PRODUCTOS AGROPECUARIOS"/>
    <n v="9"/>
    <x v="8"/>
    <n v="1"/>
    <n v="0.45"/>
    <s v="Quesillo"/>
    <m/>
    <n v="0"/>
    <n v="9"/>
    <n v="2"/>
    <n v="6"/>
    <x v="3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5.5"/>
    <m/>
    <s v="Feb  9 2024  8:46AM"/>
    <x v="66"/>
    <x v="66"/>
    <n v="45"/>
    <s v="LIBRA"/>
    <n v="1"/>
    <s v="PRODUCTOS AGROPECUARIOS"/>
    <n v="5"/>
    <x v="5"/>
    <n v="1"/>
    <n v="0.45"/>
    <s v="Posta Angelina"/>
    <m/>
    <n v="0"/>
    <n v="9"/>
    <n v="2"/>
    <n v="17"/>
    <x v="4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4"/>
    <m/>
    <s v="Feb  9 2024  8:46AM"/>
    <x v="67"/>
    <x v="67"/>
    <n v="45"/>
    <s v="LIBRA"/>
    <n v="1"/>
    <s v="PRODUCTOS AGROPECUARIOS"/>
    <n v="5"/>
    <x v="5"/>
    <n v="1"/>
    <n v="0.45"/>
    <s v="Posta de Pecho"/>
    <m/>
    <n v="0"/>
    <n v="9"/>
    <n v="2"/>
    <n v="17"/>
    <x v="4"/>
  </r>
  <r>
    <n v="388431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2"/>
    <s v="FEBRERO"/>
    <n v="8"/>
    <s v="NESTOR ENRIQUE MARTINEZ GUILLÉN"/>
    <n v="2024"/>
    <n v="2024"/>
    <n v="157"/>
    <n v="1"/>
    <n v="4"/>
    <m/>
    <s v="Feb  9 2024  8:46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6"/>
    <x v="3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5.5"/>
    <m/>
    <s v="Feb  9 2024  8:46AM"/>
    <x v="68"/>
    <x v="68"/>
    <n v="45"/>
    <s v="LIBRA"/>
    <n v="1"/>
    <s v="PRODUCTOS AGROPECUARIOS"/>
    <n v="5"/>
    <x v="5"/>
    <n v="1"/>
    <n v="0.45"/>
    <s v="Posta Negra"/>
    <m/>
    <n v="0"/>
    <n v="9"/>
    <n v="2"/>
    <n v="17"/>
    <x v="4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4"/>
    <m/>
    <s v="Feb  9 2024  8:46AM"/>
    <x v="69"/>
    <x v="69"/>
    <n v="45"/>
    <s v="LIBRA"/>
    <n v="1"/>
    <s v="PRODUCTOS AGROPECUARIOS"/>
    <n v="5"/>
    <x v="5"/>
    <n v="1"/>
    <n v="0.45"/>
    <s v="Puyazo"/>
    <m/>
    <n v="0"/>
    <n v="9"/>
    <n v="2"/>
    <n v="17"/>
    <x v="4"/>
  </r>
  <r>
    <n v="388431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2"/>
    <s v="FEBRERO"/>
    <n v="8"/>
    <s v="NESTOR ENRIQUE MARTINEZ GUILLÉN"/>
    <n v="2024"/>
    <n v="2024"/>
    <n v="157"/>
    <n v="1"/>
    <n v="6"/>
    <m/>
    <s v="Feb  9 2024  8:46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6"/>
    <x v="3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4"/>
    <m/>
    <s v="Feb  9 2024  8:46AM"/>
    <x v="70"/>
    <x v="70"/>
    <n v="45"/>
    <s v="LIBRA"/>
    <n v="1"/>
    <s v="PRODUCTOS AGROPECUARIOS"/>
    <n v="5"/>
    <x v="5"/>
    <n v="1"/>
    <n v="0.45"/>
    <s v="Salon"/>
    <m/>
    <n v="0"/>
    <n v="9"/>
    <n v="2"/>
    <n v="17"/>
    <x v="4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4"/>
    <m/>
    <s v="Feb  9 2024  8:46AM"/>
    <x v="71"/>
    <x v="71"/>
    <n v="45"/>
    <s v="LIBRA"/>
    <n v="1"/>
    <s v="PRODUCTOS AGROPECUARIOS"/>
    <n v="5"/>
    <x v="5"/>
    <n v="1"/>
    <n v="0.45"/>
    <s v="Solomo"/>
    <m/>
    <n v="0"/>
    <n v="9"/>
    <n v="2"/>
    <n v="17"/>
    <x v="4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9"/>
    <m/>
    <s v="Feb  9 2024  8:47AM"/>
    <x v="72"/>
    <x v="72"/>
    <n v="45"/>
    <s v="LIBRA"/>
    <n v="1"/>
    <s v="PRODUCTOS AGROPECUARIOS"/>
    <n v="6"/>
    <x v="6"/>
    <n v="1"/>
    <n v="0.45"/>
    <s v="Chicharron"/>
    <m/>
    <n v="0"/>
    <n v="9"/>
    <n v="2"/>
    <n v="17"/>
    <x v="4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7"/>
    <m/>
    <s v="Feb  9 2024  8:47AM"/>
    <x v="99"/>
    <x v="99"/>
    <n v="45"/>
    <s v="LIBRA"/>
    <n v="1"/>
    <s v="PRODUCTOS AGROPECUARIOS"/>
    <n v="10"/>
    <x v="9"/>
    <n v="1"/>
    <n v="0.45"/>
    <s v="Pescado seco (macarela)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2"/>
    <n v="1"/>
    <m/>
    <m/>
    <s v="Feb  9 2024  8:47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11"/>
    <x v="0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4"/>
    <m/>
    <s v="Feb  9 2024  8:48AM"/>
    <x v="73"/>
    <x v="73"/>
    <n v="45"/>
    <s v="LIBRA"/>
    <n v="1"/>
    <s v="PRODUCTOS AGROPECUARIOS"/>
    <n v="6"/>
    <x v="6"/>
    <n v="1"/>
    <n v="0.45"/>
    <s v="Costilla"/>
    <m/>
    <n v="0"/>
    <n v="9"/>
    <n v="2"/>
    <n v="17"/>
    <x v="4"/>
  </r>
  <r>
    <n v="388431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2"/>
    <s v="FEBRERO"/>
    <n v="8"/>
    <s v="NESTOR ENRIQUE MARTINEZ GUILLÉN"/>
    <n v="2024"/>
    <n v="2024"/>
    <n v="60"/>
    <n v="1"/>
    <n v="2.1"/>
    <m/>
    <s v="Feb  9 2024  8:48AM"/>
    <x v="90"/>
    <x v="90"/>
    <n v="45"/>
    <s v="LIBRA"/>
    <n v="1"/>
    <s v="PRODUCTOS AGROPECUARIOS"/>
    <n v="9"/>
    <x v="8"/>
    <n v="1"/>
    <n v="0.45"/>
    <s v="Queso Fresco"/>
    <m/>
    <n v="0"/>
    <n v="9"/>
    <n v="2"/>
    <n v="6"/>
    <x v="3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4.5"/>
    <m/>
    <s v="Feb  9 2024  8:49AM"/>
    <x v="74"/>
    <x v="74"/>
    <n v="45"/>
    <s v="LIBRA"/>
    <n v="1"/>
    <s v="PRODUCTOS AGROPECUARIOS"/>
    <n v="6"/>
    <x v="6"/>
    <n v="1"/>
    <n v="0.45"/>
    <s v="Lomo"/>
    <m/>
    <n v="0"/>
    <n v="9"/>
    <n v="2"/>
    <n v="17"/>
    <x v="4"/>
  </r>
  <r>
    <n v="388431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2"/>
    <s v="FEBRERO"/>
    <n v="8"/>
    <s v="NESTOR ENRIQUE MARTINEZ GUILLÉN"/>
    <n v="2024"/>
    <n v="2024"/>
    <n v="60"/>
    <n v="1"/>
    <n v="5"/>
    <m/>
    <s v="Feb  9 2024  8:49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6"/>
    <x v="3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4"/>
    <m/>
    <s v="Feb  9 2024  8:49AM"/>
    <x v="75"/>
    <x v="75"/>
    <n v="45"/>
    <s v="LIBRA"/>
    <n v="1"/>
    <s v="PRODUCTOS AGROPECUARIOS"/>
    <n v="6"/>
    <x v="6"/>
    <n v="1"/>
    <n v="0.45"/>
    <s v="Posta"/>
    <m/>
    <n v="0"/>
    <n v="9"/>
    <n v="2"/>
    <n v="17"/>
    <x v="4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1.5"/>
    <m/>
    <s v="Feb  9 2024  8:49AM"/>
    <x v="76"/>
    <x v="76"/>
    <n v="45"/>
    <s v="LIBRA"/>
    <n v="1"/>
    <s v="PRODUCTOS AGROPECUARIOS"/>
    <n v="7"/>
    <x v="7"/>
    <n v="1"/>
    <n v="0.45"/>
    <s v="Pollo, Muslos"/>
    <m/>
    <n v="0"/>
    <n v="9"/>
    <n v="2"/>
    <n v="17"/>
    <x v="4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1.9"/>
    <m/>
    <s v="Feb  9 2024  8:49AM"/>
    <x v="77"/>
    <x v="77"/>
    <n v="45"/>
    <s v="LIBRA"/>
    <n v="1"/>
    <s v="PRODUCTOS AGROPECUARIOS"/>
    <n v="7"/>
    <x v="7"/>
    <n v="1"/>
    <n v="0.45"/>
    <s v="Pollo, Pechuga"/>
    <m/>
    <n v="0"/>
    <n v="9"/>
    <n v="2"/>
    <n v="17"/>
    <x v="4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5"/>
    <m/>
    <s v="Feb  9 2024  8:49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17"/>
    <x v="4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3"/>
    <m/>
    <s v="Feb  9 2024  8:50AM"/>
    <x v="86"/>
    <x v="86"/>
    <n v="16"/>
    <s v="BOTELLA"/>
    <n v="1"/>
    <s v="PRODUCTOS AGROPECUARIOS"/>
    <n v="9"/>
    <x v="8"/>
    <n v="1.6"/>
    <n v="0.73"/>
    <s v="Crema"/>
    <m/>
    <n v="0"/>
    <n v="9"/>
    <n v="2"/>
    <n v="17"/>
    <x v="4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2.75"/>
    <m/>
    <s v="Feb  9 2024  8:50AM"/>
    <x v="87"/>
    <x v="87"/>
    <n v="45"/>
    <s v="LIBRA"/>
    <n v="1"/>
    <s v="PRODUCTOS AGROPECUARIOS"/>
    <n v="9"/>
    <x v="8"/>
    <n v="1"/>
    <n v="0.45"/>
    <s v="Quesillo"/>
    <m/>
    <n v="0"/>
    <n v="9"/>
    <n v="2"/>
    <n v="17"/>
    <x v="4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4.25"/>
    <m/>
    <s v="Feb  9 2024  8:50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17"/>
    <x v="4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5.75"/>
    <m/>
    <s v="Feb  9 2024  8:51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17"/>
    <x v="4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35"/>
    <m/>
    <s v="Feb  9 2024  8:51AM"/>
    <x v="108"/>
    <x v="107"/>
    <n v="51"/>
    <s v="QUINTAL"/>
    <n v="2"/>
    <s v="INSUMOS AGRICOLAS"/>
    <n v="11"/>
    <x v="10"/>
    <n v="0"/>
    <n v="0"/>
    <m/>
    <s v="FINAL ENGORDE 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35"/>
    <m/>
    <s v="Feb  9 2024  8:51AM"/>
    <x v="109"/>
    <x v="108"/>
    <n v="51"/>
    <s v="QUINTAL"/>
    <n v="2"/>
    <s v="INSUMOS AGRICOLAS"/>
    <n v="11"/>
    <x v="10"/>
    <n v="0"/>
    <n v="0"/>
    <m/>
    <s v="INICIO ENGORDE 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30.5"/>
    <m/>
    <s v="Feb  9 2024  8:51AM"/>
    <x v="110"/>
    <x v="109"/>
    <n v="51"/>
    <s v="QUINTAL"/>
    <n v="2"/>
    <s v="INSUMOS AGRICOLAS"/>
    <n v="12"/>
    <x v="11"/>
    <n v="0"/>
    <n v="0"/>
    <m/>
    <s v="ALIPONEDORAS 1 (PONEDORAS)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19.5"/>
    <m/>
    <s v="Feb  9 2024  8:51AM"/>
    <x v="111"/>
    <x v="110"/>
    <n v="51"/>
    <s v="QUINTAL"/>
    <n v="2"/>
    <s v="INSUMOS AGRICOLAS"/>
    <n v="13"/>
    <x v="12"/>
    <n v="0"/>
    <n v="0"/>
    <m/>
    <s v="ALILECHERO 14%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27"/>
    <m/>
    <s v="Feb  9 2024  8:52AM"/>
    <x v="112"/>
    <x v="111"/>
    <n v="51"/>
    <s v="QUINTAL"/>
    <n v="2"/>
    <s v="INSUMOS AGRICOLAS"/>
    <n v="13"/>
    <x v="12"/>
    <n v="0"/>
    <n v="0"/>
    <m/>
    <s v="HIPERLECHERO 22%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36"/>
    <m/>
    <s v="Feb  9 2024  8:52AM"/>
    <x v="113"/>
    <x v="112"/>
    <n v="51"/>
    <s v="QUINTAL"/>
    <n v="2"/>
    <s v="INSUMOS AGRICOLAS"/>
    <n v="14"/>
    <x v="13"/>
    <n v="0"/>
    <n v="0"/>
    <m/>
    <s v="VITA CERDO 3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11"/>
    <m/>
    <s v="Feb  9 2024  8:52AM"/>
    <x v="114"/>
    <x v="113"/>
    <n v="47"/>
    <s v="LITRO"/>
    <n v="2"/>
    <s v="INSUMOS AGRICOLAS"/>
    <n v="15"/>
    <x v="14"/>
    <n v="0"/>
    <n v="0"/>
    <m/>
    <s v="BAYFOLAN FORTE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38"/>
    <m/>
    <s v="Feb  9 2024  8:52AM"/>
    <x v="115"/>
    <x v="114"/>
    <n v="77"/>
    <s v="SACO DE 100 LB"/>
    <n v="2"/>
    <s v="INSUMOS AGRICOLAS"/>
    <n v="15"/>
    <x v="14"/>
    <n v="0"/>
    <n v="0"/>
    <m/>
    <s v="FÓRMULA 15-15-15 100 LBS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30"/>
    <m/>
    <s v="Feb  9 2024  8:52AM"/>
    <x v="116"/>
    <x v="115"/>
    <n v="77"/>
    <s v="SACO DE 100 LB"/>
    <n v="2"/>
    <s v="INSUMOS AGRICOLAS"/>
    <n v="15"/>
    <x v="14"/>
    <n v="0"/>
    <n v="0"/>
    <m/>
    <s v="FÓRMULA 16-20-0 100 LBS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50"/>
    <m/>
    <s v="Feb  9 2024  8:52AM"/>
    <x v="117"/>
    <x v="116"/>
    <n v="65"/>
    <s v="SACO 100 LBS"/>
    <n v="2"/>
    <s v="INSUMOS AGRICOLAS"/>
    <n v="15"/>
    <x v="14"/>
    <n v="0"/>
    <n v="0"/>
    <m/>
    <s v="FÓRMULA 18-46-0  100 LBS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30"/>
    <m/>
    <s v="Feb  9 2024  8:52AM"/>
    <x v="118"/>
    <x v="117"/>
    <n v="47"/>
    <s v="LITRO"/>
    <n v="2"/>
    <s v="INSUMOS AGRICOLAS"/>
    <n v="15"/>
    <x v="14"/>
    <n v="0"/>
    <n v="0"/>
    <m/>
    <s v="METALOZATO MULTIMINERAL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17"/>
    <m/>
    <s v="Feb  9 2024  8:53AM"/>
    <x v="119"/>
    <x v="118"/>
    <n v="77"/>
    <s v="SACO DE 100 LB"/>
    <n v="2"/>
    <s v="INSUMOS AGRICOLAS"/>
    <n v="15"/>
    <x v="14"/>
    <n v="0"/>
    <n v="0"/>
    <m/>
    <s v="SULFATO DE AMONIO 21%N 100 LBS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35"/>
    <m/>
    <s v="Feb  9 2024  8:53AM"/>
    <x v="120"/>
    <x v="119"/>
    <n v="64"/>
    <s v="SACO 100 LB"/>
    <n v="2"/>
    <s v="INSUMOS AGRICOLAS"/>
    <n v="15"/>
    <x v="14"/>
    <n v="0"/>
    <n v="0"/>
    <m/>
    <s v="UREA 46%N 100 LBS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7"/>
    <m/>
    <s v="Feb  9 2024  8:53AM"/>
    <x v="121"/>
    <x v="120"/>
    <n v="15"/>
    <s v="BOLSA DE 400 GR"/>
    <n v="2"/>
    <s v="INSUMOS AGRICOLAS"/>
    <n v="16"/>
    <x v="15"/>
    <n v="0"/>
    <n v="0"/>
    <m/>
    <s v="MANCOZEB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15"/>
    <m/>
    <s v="Feb  9 2024  8:53AM"/>
    <x v="122"/>
    <x v="121"/>
    <n v="84"/>
    <s v="SOBRE 750 GRAMOS"/>
    <n v="2"/>
    <s v="INSUMOS AGRICOLAS"/>
    <n v="16"/>
    <x v="15"/>
    <n v="0"/>
    <n v="0"/>
    <m/>
    <s v="ANTRACOL 70 WP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6"/>
    <m/>
    <s v="Feb  9 2024  8:53AM"/>
    <x v="123"/>
    <x v="122"/>
    <n v="47"/>
    <s v="LITRO"/>
    <n v="2"/>
    <s v="INSUMOS AGRICOLAS"/>
    <n v="17"/>
    <x v="16"/>
    <n v="0"/>
    <n v="0"/>
    <m/>
    <s v="HEDONAL 60 SL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6.5"/>
    <m/>
    <s v="Feb  9 2024  8:53AM"/>
    <x v="124"/>
    <x v="123"/>
    <n v="14"/>
    <s v="BOLSA 700 GRAMOS"/>
    <n v="2"/>
    <s v="INSUMOS AGRICOLAS"/>
    <n v="17"/>
    <x v="16"/>
    <n v="0"/>
    <n v="0"/>
    <m/>
    <s v="GESAPRIM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6"/>
    <m/>
    <s v="Feb  9 2024  8:53AM"/>
    <x v="125"/>
    <x v="124"/>
    <n v="47"/>
    <s v="LITRO"/>
    <n v="2"/>
    <s v="INSUMOS AGRICOLAS"/>
    <n v="17"/>
    <x v="16"/>
    <n v="0"/>
    <n v="0"/>
    <m/>
    <s v="GRAMOXONE 20 SL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28"/>
    <m/>
    <s v="Feb  9 2024  8:53AM"/>
    <x v="126"/>
    <x v="125"/>
    <n v="2"/>
    <s v="1/2  LITRO"/>
    <n v="2"/>
    <s v="INSUMOS AGRICOLAS"/>
    <n v="18"/>
    <x v="17"/>
    <n v="0"/>
    <n v="0"/>
    <m/>
    <s v="MONARCA 11.25 SE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3"/>
    <m/>
    <s v="Feb  9 2024  8:53AM"/>
    <x v="127"/>
    <x v="126"/>
    <n v="45"/>
    <s v="LIBRA"/>
    <n v="2"/>
    <s v="INSUMOS AGRICOLAS"/>
    <n v="18"/>
    <x v="17"/>
    <n v="0"/>
    <n v="0"/>
    <m/>
    <s v="CARACOLEX 5.95 RB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1"/>
    <m/>
    <s v="Feb  9 2024  8:53AM"/>
    <x v="128"/>
    <x v="127"/>
    <n v="45"/>
    <s v="LIBRA"/>
    <n v="2"/>
    <s v="INSUMOS AGRICOLAS"/>
    <n v="18"/>
    <x v="17"/>
    <n v="0"/>
    <n v="0"/>
    <m/>
    <s v="FOLEY 2 DP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5"/>
    <m/>
    <s v="Feb  9 2024  8:54AM"/>
    <x v="129"/>
    <x v="128"/>
    <n v="85"/>
    <s v="UNIDAD"/>
    <n v="3"/>
    <s v="MAQUINARIA Y EQUIPO"/>
    <n v="21"/>
    <x v="18"/>
    <n v="0"/>
    <n v="0"/>
    <m/>
    <m/>
    <n v="0"/>
    <n v="9"/>
    <n v="2"/>
    <n v="11"/>
    <x v="0"/>
  </r>
  <r>
    <n v="388432"/>
    <n v="651"/>
    <n v="4"/>
    <s v=" CHALATENANGO"/>
    <n v="7"/>
    <s v="CHALATENANGO"/>
    <s v="NELSON"/>
    <s v="GUARDADO"/>
    <s v="NELSON GUARDADO"/>
    <s v="BARRIO EL CALVARIO CALLE PRINCIPAL"/>
    <s v="NELSON GUARDADO"/>
    <s v="(en blanco)"/>
    <n v="1"/>
    <s v="PRIMERA SEMANA"/>
    <n v="2"/>
    <s v="FEBRERO"/>
    <n v="8"/>
    <s v="NESTOR ENRIQUE MARTINEZ GUILLÉN"/>
    <n v="2024"/>
    <n v="2024"/>
    <n v="60"/>
    <n v="1"/>
    <n v="95"/>
    <n v="1.1499999999999999"/>
    <s v="Feb  9 2024  8:54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6"/>
    <x v="3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6.5"/>
    <m/>
    <s v="Feb  9 2024  8:54AM"/>
    <x v="130"/>
    <x v="129"/>
    <n v="85"/>
    <s v="UNIDAD"/>
    <n v="3"/>
    <s v="MAQUINARIA Y EQUIPO"/>
    <n v="21"/>
    <x v="18"/>
    <n v="0"/>
    <n v="0"/>
    <m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40"/>
    <m/>
    <s v="Feb  9 2024  8:54AM"/>
    <x v="131"/>
    <x v="130"/>
    <n v="85"/>
    <s v="UNIDAD"/>
    <n v="3"/>
    <s v="MAQUINARIA Y EQUIPO"/>
    <n v="21"/>
    <x v="18"/>
    <n v="0"/>
    <n v="0"/>
    <m/>
    <m/>
    <n v="0"/>
    <n v="9"/>
    <n v="2"/>
    <n v="11"/>
    <x v="0"/>
  </r>
  <r>
    <n v="388432"/>
    <n v="651"/>
    <n v="4"/>
    <s v=" CHALATENANGO"/>
    <n v="7"/>
    <s v="CHALATENANGO"/>
    <s v="NELSON"/>
    <s v="GUARDADO"/>
    <s v="NELSON GUARDADO"/>
    <s v="BARRIO EL CALVARIO CALLE PRINCIPAL"/>
    <s v="NELSON GUARDADO"/>
    <s v="(en blanco)"/>
    <n v="1"/>
    <s v="PRIMERA SEMANA"/>
    <n v="2"/>
    <s v="FEBRERO"/>
    <n v="8"/>
    <s v="NESTOR ENRIQUE MARTINEZ GUILLÉN"/>
    <n v="2024"/>
    <n v="2024"/>
    <n v="60"/>
    <n v="1"/>
    <n v="90"/>
    <n v="1"/>
    <s v="Feb  9 2024  8:54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6"/>
    <x v="3"/>
  </r>
  <r>
    <n v="388432"/>
    <n v="651"/>
    <n v="4"/>
    <s v=" CHALATENANGO"/>
    <n v="7"/>
    <s v="CHALATENANGO"/>
    <s v="NELSON"/>
    <s v="GUARDADO"/>
    <s v="NELSON GUARDADO"/>
    <s v="BARRIO EL CALVARIO CALLE PRINCIPAL"/>
    <s v="NELSON GUARDADO"/>
    <s v="(en blanco)"/>
    <n v="1"/>
    <s v="PRIMERA SEMANA"/>
    <n v="2"/>
    <s v="FEBRERO"/>
    <n v="8"/>
    <s v="NESTOR ENRIQUE MARTINEZ GUILLÉN"/>
    <n v="2024"/>
    <n v="2024"/>
    <n v="60"/>
    <n v="1"/>
    <m/>
    <n v="1.5"/>
    <s v="Feb  9 2024  8:54AM"/>
    <x v="107"/>
    <x v="106"/>
    <n v="51"/>
    <s v="QUINTAL"/>
    <n v="1"/>
    <s v="PRODUCTOS AGROPECUARIOS"/>
    <n v="1"/>
    <x v="0"/>
    <n v="100"/>
    <n v="45.45"/>
    <s v="Frijol Blanco"/>
    <m/>
    <n v="0"/>
    <n v="9"/>
    <n v="2"/>
    <n v="6"/>
    <x v="3"/>
  </r>
  <r>
    <n v="388432"/>
    <n v="651"/>
    <n v="4"/>
    <s v=" CHALATENANGO"/>
    <n v="7"/>
    <s v="CHALATENANGO"/>
    <s v="NELSON"/>
    <s v="GUARDADO"/>
    <s v="NELSON GUARDADO"/>
    <s v="BARRIO EL CALVARIO CALLE PRINCIPAL"/>
    <s v="NELSON GUARDADO"/>
    <s v="(en blanco)"/>
    <n v="1"/>
    <s v="PRIMERA SEMANA"/>
    <n v="2"/>
    <s v="FEBRERO"/>
    <n v="8"/>
    <s v="NESTOR ENRIQUE MARTINEZ GUILLÉN"/>
    <n v="2024"/>
    <n v="2024"/>
    <n v="60"/>
    <n v="1"/>
    <n v="22"/>
    <n v="0.25"/>
    <s v="Feb  9 2024  8:55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6"/>
    <x v="3"/>
  </r>
  <r>
    <n v="388432"/>
    <n v="651"/>
    <n v="4"/>
    <s v=" CHALATENANGO"/>
    <n v="7"/>
    <s v="CHALATENANGO"/>
    <s v="NELSON"/>
    <s v="GUARDADO"/>
    <s v="NELSON GUARDADO"/>
    <s v="BARRIO EL CALVARIO CALLE PRINCIPAL"/>
    <s v="NELSON GUARDADO"/>
    <s v="(en blanco)"/>
    <n v="1"/>
    <s v="PRIMERA SEMANA"/>
    <n v="2"/>
    <s v="FEBRERO"/>
    <n v="8"/>
    <s v="NESTOR ENRIQUE MARTINEZ GUILLÉN"/>
    <n v="2024"/>
    <n v="2024"/>
    <n v="60"/>
    <n v="1"/>
    <n v="18"/>
    <n v="0.25"/>
    <s v="Feb  9 2024  8:55AM"/>
    <x v="2"/>
    <x v="2"/>
    <n v="51"/>
    <s v="QUINTAL"/>
    <n v="1"/>
    <s v="PRODUCTOS AGROPECUARIOS"/>
    <n v="1"/>
    <x v="0"/>
    <n v="100"/>
    <n v="45.45"/>
    <s v="Sorgo"/>
    <m/>
    <n v="0"/>
    <n v="9"/>
    <n v="2"/>
    <n v="6"/>
    <x v="3"/>
  </r>
  <r>
    <n v="388432"/>
    <n v="651"/>
    <n v="4"/>
    <s v=" CHALATENANGO"/>
    <n v="7"/>
    <s v="CHALATENANGO"/>
    <s v="NELSON"/>
    <s v="GUARDADO"/>
    <s v="NELSON GUARDADO"/>
    <s v="BARRIO EL CALVARIO CALLE PRINCIPAL"/>
    <s v="NELSON GUARDADO"/>
    <s v="(en blanco)"/>
    <n v="1"/>
    <s v="PRIMERA SEMANA"/>
    <n v="2"/>
    <s v="FEBRERO"/>
    <n v="8"/>
    <s v="NESTOR ENRIQUE MARTINEZ GUILLÉN"/>
    <n v="2024"/>
    <n v="2024"/>
    <n v="60"/>
    <n v="1"/>
    <m/>
    <n v="1.5"/>
    <s v="Feb  9 2024  8:56AM"/>
    <x v="13"/>
    <x v="13"/>
    <n v="51"/>
    <s v="QUINTAL"/>
    <n v="1"/>
    <s v="PRODUCTOS AGROPECUARIOS"/>
    <n v="4"/>
    <x v="1"/>
    <n v="100"/>
    <n v="45.45"/>
    <s v="Ajonjolí"/>
    <m/>
    <n v="0"/>
    <n v="9"/>
    <n v="2"/>
    <n v="6"/>
    <x v="3"/>
  </r>
  <r>
    <n v="388881"/>
    <n v="735"/>
    <n v="7"/>
    <s v=" CUSCATLAN"/>
    <n v="2"/>
    <s v="COJUTEPEQUE"/>
    <s v="OLIVERIO"/>
    <s v="CORDOVA"/>
    <s v="OLIVERIO CORDOVA"/>
    <s v="SEGUNDA CALLE PONIENTE, EL PARQUEO"/>
    <s v="OLIVERIO CORDOVA"/>
    <m/>
    <n v="1"/>
    <s v="PRIMERA SEMANA"/>
    <n v="2"/>
    <s v="FEBRERO"/>
    <n v="2"/>
    <s v="CARLOS MORALES"/>
    <n v="2024"/>
    <n v="2024"/>
    <n v="60"/>
    <n v="1"/>
    <n v="105"/>
    <n v="1.25"/>
    <s v="Feb  9 2024  8:56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11"/>
    <x v="0"/>
  </r>
  <r>
    <n v="388881"/>
    <n v="735"/>
    <n v="7"/>
    <s v=" CUSCATLAN"/>
    <n v="2"/>
    <s v="COJUTEPEQUE"/>
    <s v="OLIVERIO"/>
    <s v="CORDOVA"/>
    <s v="OLIVERIO CORDOVA"/>
    <s v="SEGUNDA CALLE PONIENTE, EL PARQUEO"/>
    <s v="OLIVERIO CORDOVA"/>
    <m/>
    <n v="1"/>
    <s v="PRIMERA SEMANA"/>
    <n v="2"/>
    <s v="FEBRERO"/>
    <n v="2"/>
    <s v="CARLOS MORALES"/>
    <n v="2024"/>
    <n v="2024"/>
    <n v="60"/>
    <n v="1"/>
    <n v="95"/>
    <n v="1.2"/>
    <s v="Feb  9 2024  8:56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11"/>
    <x v="0"/>
  </r>
  <r>
    <n v="388432"/>
    <n v="651"/>
    <n v="4"/>
    <s v=" CHALATENANGO"/>
    <n v="7"/>
    <s v="CHALATENANGO"/>
    <s v="NELSON"/>
    <s v="GUARDADO"/>
    <s v="NELSON GUARDADO"/>
    <s v="BARRIO EL CALVARIO CALLE PRINCIPAL"/>
    <s v="NELSON GUARDADO"/>
    <s v="(en blanco)"/>
    <n v="1"/>
    <s v="PRIMERA SEMANA"/>
    <n v="2"/>
    <s v="FEBRERO"/>
    <n v="8"/>
    <s v="NESTOR ENRIQUE MARTINEZ GUILLÉN"/>
    <n v="2024"/>
    <n v="2024"/>
    <n v="60"/>
    <n v="1"/>
    <m/>
    <n v="0.6"/>
    <s v="Feb  9 2024  8:56AM"/>
    <x v="16"/>
    <x v="16"/>
    <n v="51"/>
    <s v="QUINTAL"/>
    <n v="1"/>
    <s v="PRODUCTOS AGROPECUARIOS"/>
    <n v="1"/>
    <x v="0"/>
    <n v="100"/>
    <n v="45.45"/>
    <s v="Arroz Nacional"/>
    <m/>
    <n v="1"/>
    <n v="9"/>
    <n v="2"/>
    <n v="6"/>
    <x v="3"/>
  </r>
  <r>
    <n v="388432"/>
    <n v="651"/>
    <n v="4"/>
    <s v=" CHALATENANGO"/>
    <n v="7"/>
    <s v="CHALATENANGO"/>
    <s v="NELSON"/>
    <s v="GUARDADO"/>
    <s v="NELSON GUARDADO"/>
    <s v="BARRIO EL CALVARIO CALLE PRINCIPAL"/>
    <s v="NELSON GUARDADO"/>
    <s v="(en blanco)"/>
    <n v="1"/>
    <s v="PRIMERA SEMANA"/>
    <n v="2"/>
    <s v="FEBRERO"/>
    <n v="8"/>
    <s v="NESTOR ENRIQUE MARTINEZ GUILLÉN"/>
    <n v="2024"/>
    <n v="2024"/>
    <n v="60"/>
    <n v="1"/>
    <m/>
    <n v="0.55000000000000004"/>
    <s v="Feb  9 2024  8:57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6"/>
    <x v="3"/>
  </r>
  <r>
    <n v="388432"/>
    <n v="651"/>
    <n v="4"/>
    <s v=" CHALATENANGO"/>
    <n v="7"/>
    <s v="CHALATENANGO"/>
    <s v="NELSON"/>
    <s v="GUARDADO"/>
    <s v="NELSON GUARDADO"/>
    <s v="BARRIO EL CALVARIO CALLE PRINCIPAL"/>
    <s v="NELSON GUARDADO"/>
    <s v="(en blanco)"/>
    <n v="1"/>
    <s v="PRIMERA SEMANA"/>
    <n v="2"/>
    <s v="FEBRERO"/>
    <n v="8"/>
    <s v="NESTOR ENRIQUE MARTINEZ GUILLÉN"/>
    <n v="2024"/>
    <n v="2024"/>
    <n v="60"/>
    <n v="1"/>
    <m/>
    <n v="1.5"/>
    <s v="Feb  9 2024  8:57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6"/>
    <x v="3"/>
  </r>
  <r>
    <n v="388881"/>
    <n v="735"/>
    <n v="7"/>
    <s v=" CUSCATLAN"/>
    <n v="2"/>
    <s v="COJUTEPEQUE"/>
    <s v="OLIVERIO"/>
    <s v="CORDOVA"/>
    <s v="OLIVERIO CORDOVA"/>
    <s v="SEGUNDA CALLE PONIENTE, EL PARQUEO"/>
    <s v="OLIVERIO CORDOVA"/>
    <m/>
    <n v="1"/>
    <s v="PRIMERA SEMANA"/>
    <n v="2"/>
    <s v="FEBRERO"/>
    <n v="2"/>
    <s v="CARLOS MORALES"/>
    <n v="2024"/>
    <n v="2024"/>
    <n v="60"/>
    <n v="1"/>
    <n v="24"/>
    <n v="0.3"/>
    <s v="Feb  9 2024  8:57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11"/>
    <x v="0"/>
  </r>
  <r>
    <n v="388881"/>
    <n v="735"/>
    <n v="7"/>
    <s v=" CUSCATLAN"/>
    <n v="2"/>
    <s v="COJUTEPEQUE"/>
    <s v="OLIVERIO"/>
    <s v="CORDOVA"/>
    <s v="OLIVERIO CORDOVA"/>
    <s v="SEGUNDA CALLE PONIENTE, EL PARQUEO"/>
    <s v="OLIVERIO CORDOVA"/>
    <m/>
    <n v="1"/>
    <s v="PRIMERA SEMANA"/>
    <n v="2"/>
    <s v="FEBRERO"/>
    <n v="2"/>
    <s v="CARLOS MORALES"/>
    <n v="2024"/>
    <n v="2024"/>
    <n v="60"/>
    <n v="1"/>
    <n v="22"/>
    <n v="0.3"/>
    <s v="Feb  9 2024  8:57AM"/>
    <x v="2"/>
    <x v="2"/>
    <n v="51"/>
    <s v="QUINTAL"/>
    <n v="1"/>
    <s v="PRODUCTOS AGROPECUARIOS"/>
    <n v="1"/>
    <x v="0"/>
    <n v="100"/>
    <n v="45.45"/>
    <s v="Sorgo"/>
    <m/>
    <n v="0"/>
    <n v="9"/>
    <n v="2"/>
    <n v="11"/>
    <x v="0"/>
  </r>
  <r>
    <n v="388432"/>
    <n v="651"/>
    <n v="4"/>
    <s v=" CHALATENANGO"/>
    <n v="7"/>
    <s v="CHALATENANGO"/>
    <s v="NELSON"/>
    <s v="GUARDADO"/>
    <s v="NELSON GUARDADO"/>
    <s v="BARRIO EL CALVARIO CALLE PRINCIPAL"/>
    <s v="NELSON GUARDADO"/>
    <s v="(en blanco)"/>
    <n v="1"/>
    <s v="PRIMERA SEMANA"/>
    <n v="2"/>
    <s v="FEBRERO"/>
    <n v="8"/>
    <s v="NESTOR ENRIQUE MARTINEZ GUILLÉN"/>
    <n v="2024"/>
    <n v="2024"/>
    <n v="60"/>
    <n v="1"/>
    <m/>
    <n v="1.1499999999999999"/>
    <s v="Feb  9 2024  8:57AM"/>
    <x v="81"/>
    <x v="81"/>
    <n v="1"/>
    <s v="96 UNIDADES 144 LB"/>
    <n v="1"/>
    <s v="PRODUCTOS AGROPECUARIOS"/>
    <n v="4"/>
    <x v="1"/>
    <n v="144"/>
    <n v="65.45"/>
    <s v="Panela de primera clase"/>
    <m/>
    <n v="0"/>
    <n v="9"/>
    <n v="2"/>
    <n v="6"/>
    <x v="3"/>
  </r>
  <r>
    <n v="388432"/>
    <n v="651"/>
    <n v="4"/>
    <s v=" CHALATENANGO"/>
    <n v="7"/>
    <s v="CHALATENANGO"/>
    <s v="NELSON"/>
    <s v="GUARDADO"/>
    <s v="NELSON GUARDADO"/>
    <s v="BARRIO EL CALVARIO CALLE PRINCIPAL"/>
    <s v="NELSON GUARDADO"/>
    <s v="(en blanco)"/>
    <n v="1"/>
    <s v="PRIMERA SEMANA"/>
    <n v="2"/>
    <s v="FEBRERO"/>
    <n v="8"/>
    <s v="NESTOR ENRIQUE MARTINEZ GUILLÉN"/>
    <n v="2024"/>
    <n v="2024"/>
    <n v="60"/>
    <n v="1"/>
    <n v="5"/>
    <m/>
    <s v="Feb  9 2024  8:59AM"/>
    <x v="11"/>
    <x v="11"/>
    <n v="16"/>
    <s v="BOTELLA"/>
    <n v="1"/>
    <s v="PRODUCTOS AGROPECUARIOS"/>
    <n v="4"/>
    <x v="1"/>
    <n v="2.6"/>
    <n v="1.18"/>
    <s v="Miel de abeja"/>
    <m/>
    <n v="0"/>
    <n v="9"/>
    <n v="2"/>
    <n v="6"/>
    <x v="3"/>
  </r>
  <r>
    <n v="388432"/>
    <n v="651"/>
    <n v="4"/>
    <s v=" CHALATENANGO"/>
    <n v="7"/>
    <s v="CHALATENANGO"/>
    <s v="NELSON"/>
    <s v="GUARDADO"/>
    <s v="NELSON GUARDADO"/>
    <s v="BARRIO EL CALVARIO CALLE PRINCIPAL"/>
    <s v="NELSON GUARDADO"/>
    <s v="(en blanco)"/>
    <n v="1"/>
    <s v="PRIMERA SEMANA"/>
    <n v="2"/>
    <s v="FEBRERO"/>
    <n v="8"/>
    <s v="NESTOR ENRIQUE MARTINEZ GUILLÉN"/>
    <n v="2024"/>
    <n v="2024"/>
    <n v="60"/>
    <n v="1"/>
    <m/>
    <n v="1"/>
    <s v="Feb  9 2024  9:00AM"/>
    <x v="14"/>
    <x v="14"/>
    <n v="51"/>
    <s v="QUINTAL"/>
    <n v="1"/>
    <s v="PRODUCTOS AGROPECUARIOS"/>
    <n v="4"/>
    <x v="1"/>
    <n v="100"/>
    <n v="45.45"/>
    <s v="Soya"/>
    <m/>
    <n v="0"/>
    <n v="9"/>
    <n v="2"/>
    <n v="6"/>
    <x v="3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105"/>
    <n v="1.25"/>
    <s v="Feb  9 2024  9:00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23"/>
    <n v="0.3"/>
    <s v="Feb  9 2024  9:00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20"/>
    <n v="0.3"/>
    <s v="Feb  9 2024  9:01AM"/>
    <x v="2"/>
    <x v="2"/>
    <n v="51"/>
    <s v="QUINTAL"/>
    <n v="1"/>
    <s v="PRODUCTOS AGROPECUARIOS"/>
    <n v="1"/>
    <x v="0"/>
    <n v="100"/>
    <n v="45.45"/>
    <s v="Sorgo"/>
    <m/>
    <n v="0"/>
    <n v="9"/>
    <n v="2"/>
    <n v="11"/>
    <x v="0"/>
  </r>
  <r>
    <n v="388433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s v="(en blanco)"/>
    <n v="1"/>
    <s v="PRIMERA SEMANA"/>
    <n v="2"/>
    <s v="FEBRERO"/>
    <n v="8"/>
    <s v="NESTOR ENRIQUE MARTINEZ GUILLÉN"/>
    <n v="2024"/>
    <n v="2024"/>
    <n v="60"/>
    <n v="1"/>
    <n v="3.2"/>
    <m/>
    <s v="Feb  9 2024  9:02AM"/>
    <x v="86"/>
    <x v="86"/>
    <n v="16"/>
    <s v="BOTELLA"/>
    <n v="1"/>
    <s v="PRODUCTOS AGROPECUARIOS"/>
    <n v="9"/>
    <x v="8"/>
    <n v="1.6"/>
    <n v="0.73"/>
    <s v="Crema"/>
    <m/>
    <n v="0"/>
    <n v="9"/>
    <n v="2"/>
    <n v="6"/>
    <x v="3"/>
  </r>
  <r>
    <n v="388433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s v="(en blanco)"/>
    <n v="1"/>
    <s v="PRIMERA SEMANA"/>
    <n v="2"/>
    <s v="FEBRERO"/>
    <n v="8"/>
    <s v="NESTOR ENRIQUE MARTINEZ GUILLÉN"/>
    <n v="2024"/>
    <n v="2024"/>
    <n v="60"/>
    <n v="1"/>
    <n v="2.35"/>
    <m/>
    <s v="Feb  9 2024  9:02AM"/>
    <x v="87"/>
    <x v="87"/>
    <n v="45"/>
    <s v="LIBRA"/>
    <n v="1"/>
    <s v="PRODUCTOS AGROPECUARIOS"/>
    <n v="9"/>
    <x v="8"/>
    <n v="1"/>
    <n v="0.45"/>
    <s v="Quesillo"/>
    <m/>
    <n v="0"/>
    <n v="9"/>
    <n v="2"/>
    <n v="6"/>
    <x v="3"/>
  </r>
  <r>
    <n v="388433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s v="(en blanco)"/>
    <n v="1"/>
    <s v="PRIMERA SEMANA"/>
    <n v="2"/>
    <s v="FEBRERO"/>
    <n v="8"/>
    <s v="NESTOR ENRIQUE MARTINEZ GUILLÉN"/>
    <n v="2024"/>
    <n v="2024"/>
    <n v="157"/>
    <n v="1"/>
    <n v="2.75"/>
    <m/>
    <s v="Feb  9 2024  9:02AM"/>
    <x v="87"/>
    <x v="87"/>
    <n v="45"/>
    <s v="LIBRA"/>
    <n v="1"/>
    <s v="PRODUCTOS AGROPECUARIOS"/>
    <n v="9"/>
    <x v="8"/>
    <n v="1"/>
    <n v="0.45"/>
    <s v="Quesillo"/>
    <m/>
    <n v="0"/>
    <n v="9"/>
    <n v="2"/>
    <n v="6"/>
    <x v="3"/>
  </r>
  <r>
    <n v="388433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s v="(en blanco)"/>
    <n v="1"/>
    <s v="PRIMERA SEMANA"/>
    <n v="2"/>
    <s v="FEBRERO"/>
    <n v="8"/>
    <s v="NESTOR ENRIQUE MARTINEZ GUILLÉN"/>
    <n v="2024"/>
    <n v="2024"/>
    <n v="157"/>
    <n v="1"/>
    <n v="3.8"/>
    <m/>
    <s v="Feb  9 2024  9:02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6"/>
    <x v="3"/>
  </r>
  <r>
    <n v="388433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s v="(en blanco)"/>
    <n v="1"/>
    <s v="PRIMERA SEMANA"/>
    <n v="2"/>
    <s v="FEBRERO"/>
    <n v="8"/>
    <s v="NESTOR ENRIQUE MARTINEZ GUILLÉN"/>
    <n v="2024"/>
    <n v="2024"/>
    <n v="157"/>
    <n v="1"/>
    <n v="7"/>
    <m/>
    <s v="Feb  9 2024  9:03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6"/>
    <x v="3"/>
  </r>
  <r>
    <n v="3888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2"/>
    <s v="FEBRERO"/>
    <n v="2"/>
    <s v="CARLOS MORALES"/>
    <n v="2024"/>
    <n v="2024"/>
    <n v="60"/>
    <n v="1"/>
    <n v="43"/>
    <n v="0.55000000000000004"/>
    <s v="Feb  9 2024  9:03AM"/>
    <x v="16"/>
    <x v="16"/>
    <n v="51"/>
    <s v="QUINTAL"/>
    <n v="1"/>
    <s v="PRODUCTOS AGROPECUARIOS"/>
    <n v="1"/>
    <x v="0"/>
    <n v="100"/>
    <n v="45.45"/>
    <s v="Arroz Nacional"/>
    <m/>
    <n v="1"/>
    <n v="9"/>
    <n v="2"/>
    <n v="11"/>
    <x v="0"/>
  </r>
  <r>
    <n v="3888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2"/>
    <s v="FEBRERO"/>
    <n v="2"/>
    <s v="CARLOS MORALES"/>
    <n v="2024"/>
    <n v="2024"/>
    <n v="60"/>
    <n v="1"/>
    <n v="24"/>
    <n v="0.3"/>
    <s v="Feb  9 2024  9:03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11"/>
    <x v="0"/>
  </r>
  <r>
    <n v="3888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2"/>
    <s v="FEBRERO"/>
    <n v="2"/>
    <s v="CARLOS MORALES"/>
    <n v="2024"/>
    <n v="2024"/>
    <n v="60"/>
    <n v="1"/>
    <n v="22"/>
    <n v="0.3"/>
    <s v="Feb  9 2024  9:03AM"/>
    <x v="2"/>
    <x v="2"/>
    <n v="51"/>
    <s v="QUINTAL"/>
    <n v="1"/>
    <s v="PRODUCTOS AGROPECUARIOS"/>
    <n v="1"/>
    <x v="0"/>
    <n v="100"/>
    <n v="45.45"/>
    <s v="Sorgo"/>
    <m/>
    <n v="0"/>
    <n v="9"/>
    <n v="2"/>
    <n v="11"/>
    <x v="0"/>
  </r>
  <r>
    <n v="3888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2"/>
    <s v="FEBRERO"/>
    <n v="2"/>
    <s v="CARLOS MORALES"/>
    <n v="2024"/>
    <n v="2024"/>
    <n v="157"/>
    <n v="1"/>
    <n v="90"/>
    <n v="1.1499999999999999"/>
    <s v="Feb  9 2024  9:03AM"/>
    <x v="4"/>
    <x v="4"/>
    <n v="51"/>
    <s v="QUINTAL"/>
    <n v="1"/>
    <s v="PRODUCTOS AGROPECUARIOS"/>
    <n v="1"/>
    <x v="0"/>
    <n v="100"/>
    <n v="45.45"/>
    <s v="Frijol Rojo Importado"/>
    <m/>
    <n v="0"/>
    <n v="9"/>
    <n v="2"/>
    <n v="11"/>
    <x v="0"/>
  </r>
  <r>
    <n v="3888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2"/>
    <s v="FEBRERO"/>
    <n v="2"/>
    <s v="CARLOS MORALES"/>
    <n v="2024"/>
    <n v="2024"/>
    <n v="60"/>
    <n v="1"/>
    <n v="105"/>
    <n v="1.25"/>
    <s v="Feb  9 2024  9:04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4.9000000000000004"/>
    <m/>
    <s v="Feb  9 2024  9:13AM"/>
    <x v="17"/>
    <x v="17"/>
    <n v="29"/>
    <s v="CARTON 30 UNIDADES"/>
    <n v="1"/>
    <s v="PRODUCTOS AGROPECUARIOS"/>
    <n v="8"/>
    <x v="2"/>
    <n v="3.75"/>
    <n v="1.7"/>
    <s v="Huevo Grande Cartón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4.5"/>
    <m/>
    <s v="Feb  9 2024  9:13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54"/>
    <m/>
    <s v="Feb  9 2024  9:13AM"/>
    <x v="84"/>
    <x v="84"/>
    <n v="25"/>
    <s v="CAJA 12 CARTONES"/>
    <n v="1"/>
    <s v="PRODUCTOS AGROPECUARIOS"/>
    <n v="8"/>
    <x v="2"/>
    <n v="45"/>
    <n v="20.45"/>
    <s v="Huevo Grande Caja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52"/>
    <m/>
    <s v="Feb  9 2024  9:13AM"/>
    <x v="85"/>
    <x v="85"/>
    <n v="25"/>
    <s v="CAJA 12 CARTONES"/>
    <n v="1"/>
    <s v="PRODUCTOS AGROPECUARIOS"/>
    <n v="8"/>
    <x v="2"/>
    <n v="40"/>
    <n v="18.18"/>
    <s v="Huevo Mediano Caja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22"/>
    <m/>
    <s v="Feb  9 2024  9:19AM"/>
    <x v="19"/>
    <x v="19"/>
    <n v="28"/>
    <s v="CAJA 45-55 UNIDADES                                   "/>
    <n v="1"/>
    <s v="PRODUCTOS AGROPECUARIOS"/>
    <n v="2"/>
    <x v="3"/>
    <n v="11.2"/>
    <n v="5.09"/>
    <s v="Ajo Chino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22"/>
    <m/>
    <s v="Feb  9 2024  9:20AM"/>
    <x v="20"/>
    <x v="20"/>
    <n v="20"/>
    <s v="CAJA  18-22 TALLOS"/>
    <n v="1"/>
    <s v="PRODUCTOS AGROPECUARIOS"/>
    <n v="2"/>
    <x v="3"/>
    <n v="61.86"/>
    <n v="28.12"/>
    <s v="Apio Grande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12"/>
    <m/>
    <s v="Feb  9 2024  9:20AM"/>
    <x v="22"/>
    <x v="22"/>
    <n v="19"/>
    <s v="CAJA  10-12 UNIDADES                                              "/>
    <n v="1"/>
    <s v="PRODUCTOS AGROPECUARIOS"/>
    <n v="2"/>
    <x v="3"/>
    <n v="27.31"/>
    <n v="12.41"/>
    <s v="Brocoli Grande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48"/>
    <m/>
    <s v="Feb  9 2024  9:21AM"/>
    <x v="23"/>
    <x v="23"/>
    <n v="68"/>
    <s v="SACO 150 UNIDADES"/>
    <n v="1"/>
    <s v="PRODUCTOS AGROPECUARIOS"/>
    <n v="2"/>
    <x v="3"/>
    <n v="57.5"/>
    <n v="26.14"/>
    <s v="Cebolla blanca Sin  tallo grande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43"/>
    <m/>
    <s v="Feb  9 2024  9:21AM"/>
    <x v="24"/>
    <x v="24"/>
    <n v="72"/>
    <s v="SACO 215-225 UNIDADES                                            "/>
    <n v="1"/>
    <s v="PRODUCTOS AGROPECUARIOS"/>
    <n v="2"/>
    <x v="3"/>
    <n v="50.9"/>
    <n v="23.14"/>
    <s v="Cebolla Morada Sin Tallo 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20"/>
    <m/>
    <s v="Feb  9 2024  9:21AM"/>
    <x v="25"/>
    <x v="25"/>
    <n v="62"/>
    <s v="SACO  140-150 UNIDADES                                                "/>
    <n v="1"/>
    <s v="PRODUCTOS AGROPECUARIOS"/>
    <n v="2"/>
    <x v="3"/>
    <n v="37.17"/>
    <n v="16.899999999999999"/>
    <s v="Chile Verde Grande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42"/>
    <m/>
    <s v="Feb  9 2024  9:23AM"/>
    <x v="26"/>
    <x v="26"/>
    <n v="74"/>
    <s v="SACO 35-40 LIBRAS"/>
    <n v="1"/>
    <s v="PRODUCTOS AGROPECUARIOS"/>
    <n v="2"/>
    <x v="3"/>
    <n v="38.590000000000003"/>
    <n v="17.54"/>
    <s v="Chile Jalapeño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17"/>
    <m/>
    <s v="Feb  9 2024  9:23AM"/>
    <x v="27"/>
    <x v="27"/>
    <n v="53"/>
    <s v="RED   12 UNIDADES"/>
    <n v="1"/>
    <s v="PRODUCTOS AGROPECUARIOS"/>
    <n v="2"/>
    <x v="3"/>
    <n v="46.19"/>
    <n v="21"/>
    <s v="Coliflor  Grande"/>
    <m/>
    <n v="0"/>
    <n v="9"/>
    <n v="2"/>
    <n v="6"/>
    <x v="3"/>
  </r>
  <r>
    <n v="388886"/>
    <n v="791"/>
    <n v="7"/>
    <s v=" CUSCATLAN"/>
    <n v="2"/>
    <s v="COJUTEPEQUE"/>
    <s v="ANA GLADIS"/>
    <s v="SANCHEZ"/>
    <s v="ANA GLADIS SANCHEZ"/>
    <s v="2a.CALLE PONIENTE &quot; 2  FRENTE A PARQUE CENTRAL"/>
    <s v="DORITA"/>
    <s v="(en blanco)"/>
    <n v="1"/>
    <s v="PRIMERA SEMANA"/>
    <n v="2"/>
    <s v="FEBRERO"/>
    <n v="2"/>
    <s v="CARLOS MORALES"/>
    <n v="2024"/>
    <n v="2024"/>
    <n v="60"/>
    <n v="1"/>
    <n v="49.8"/>
    <n v="0.6"/>
    <s v="Feb  9 2024  9:23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24"/>
    <m/>
    <s v="Feb  9 2024  9:24AM"/>
    <x v="28"/>
    <x v="28"/>
    <n v="69"/>
    <s v="SACO 15-20 LIBRAS"/>
    <n v="1"/>
    <s v="PRODUCTOS AGROPECUARIOS"/>
    <n v="2"/>
    <x v="3"/>
    <n v="17.149999999999999"/>
    <n v="7.8"/>
    <s v="Ejote  Importado"/>
    <m/>
    <n v="0"/>
    <n v="9"/>
    <n v="2"/>
    <n v="6"/>
    <x v="3"/>
  </r>
  <r>
    <n v="388886"/>
    <n v="791"/>
    <n v="7"/>
    <s v=" CUSCATLAN"/>
    <n v="2"/>
    <s v="COJUTEPEQUE"/>
    <s v="ANA GLADIS"/>
    <s v="SANCHEZ"/>
    <s v="ANA GLADIS SANCHEZ"/>
    <s v="2a.CALLE PONIENTE &quot; 2  FRENTE A PARQUE CENTRAL"/>
    <s v="DORITA"/>
    <s v="(en blanco)"/>
    <n v="1"/>
    <s v="PRIMERA SEMANA"/>
    <n v="2"/>
    <s v="FEBRERO"/>
    <n v="2"/>
    <s v="CARLOS MORALES"/>
    <n v="2024"/>
    <n v="2024"/>
    <n v="60"/>
    <n v="1"/>
    <n v="22.25"/>
    <m/>
    <s v="Feb  9 2024  9:24AM"/>
    <x v="79"/>
    <x v="79"/>
    <n v="13"/>
    <s v="BOLSA 50 LB"/>
    <n v="1"/>
    <s v="PRODUCTOS AGROPECUARIOS"/>
    <n v="4"/>
    <x v="1"/>
    <n v="50"/>
    <n v="22.73"/>
    <s v="Harina de trigo fuerte"/>
    <m/>
    <n v="0"/>
    <n v="9"/>
    <n v="2"/>
    <n v="11"/>
    <x v="0"/>
  </r>
  <r>
    <n v="388886"/>
    <n v="791"/>
    <n v="7"/>
    <s v=" CUSCATLAN"/>
    <n v="2"/>
    <s v="COJUTEPEQUE"/>
    <s v="ANA GLADIS"/>
    <s v="SANCHEZ"/>
    <s v="ANA GLADIS SANCHEZ"/>
    <s v="2a.CALLE PONIENTE &quot; 2  FRENTE A PARQUE CENTRAL"/>
    <s v="DORITA"/>
    <s v="(en blanco)"/>
    <n v="1"/>
    <s v="PRIMERA SEMANA"/>
    <n v="2"/>
    <s v="FEBRERO"/>
    <n v="2"/>
    <s v="CARLOS MORALES"/>
    <n v="2024"/>
    <n v="2024"/>
    <n v="60"/>
    <n v="1"/>
    <n v="21.5"/>
    <m/>
    <s v="Feb  9 2024  9:24AM"/>
    <x v="80"/>
    <x v="80"/>
    <n v="13"/>
    <s v="BOLSA 50 LB"/>
    <n v="1"/>
    <s v="PRODUCTOS AGROPECUARIOS"/>
    <n v="4"/>
    <x v="1"/>
    <n v="50"/>
    <n v="22.73"/>
    <s v="Harina de trigo suave"/>
    <m/>
    <n v="0"/>
    <n v="9"/>
    <n v="2"/>
    <n v="11"/>
    <x v="0"/>
  </r>
  <r>
    <n v="388886"/>
    <n v="791"/>
    <n v="7"/>
    <s v=" CUSCATLAN"/>
    <n v="2"/>
    <s v="COJUTEPEQUE"/>
    <s v="ANA GLADIS"/>
    <s v="SANCHEZ"/>
    <s v="ANA GLADIS SANCHEZ"/>
    <s v="2a.CALLE PONIENTE &quot; 2  FRENTE A PARQUE CENTRAL"/>
    <s v="DORITA"/>
    <s v="(en blanco)"/>
    <n v="1"/>
    <s v="PRIMERA SEMANA"/>
    <n v="2"/>
    <s v="FEBRERO"/>
    <n v="2"/>
    <s v="CARLOS MORALES"/>
    <n v="2024"/>
    <n v="2024"/>
    <n v="60"/>
    <n v="1"/>
    <m/>
    <n v="1.1499999999999999"/>
    <s v="Feb  9 2024  9:24AM"/>
    <x v="81"/>
    <x v="81"/>
    <n v="1"/>
    <s v="96 UNIDADES 144 LB"/>
    <n v="1"/>
    <s v="PRODUCTOS AGROPECUARIOS"/>
    <n v="4"/>
    <x v="1"/>
    <n v="144"/>
    <n v="65.45"/>
    <s v="Panela de primera clase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17"/>
    <m/>
    <s v="Feb  9 2024  9:24AM"/>
    <x v="30"/>
    <x v="30"/>
    <n v="30"/>
    <s v="CIENTO  100 UNIDADES       "/>
    <n v="1"/>
    <s v="PRODUCTOS AGROPECUARIOS"/>
    <n v="2"/>
    <x v="3"/>
    <n v="100"/>
    <n v="45.45"/>
    <s v="Elote Blanco Grande"/>
    <m/>
    <n v="0"/>
    <n v="9"/>
    <n v="2"/>
    <n v="6"/>
    <x v="3"/>
  </r>
  <r>
    <n v="388886"/>
    <n v="791"/>
    <n v="7"/>
    <s v=" CUSCATLAN"/>
    <n v="2"/>
    <s v="COJUTEPEQUE"/>
    <s v="ANA GLADIS"/>
    <s v="SANCHEZ"/>
    <s v="ANA GLADIS SANCHEZ"/>
    <s v="2a.CALLE PONIENTE &quot; 2  FRENTE A PARQUE CENTRAL"/>
    <s v="DORITA"/>
    <s v="(en blanco)"/>
    <n v="1"/>
    <s v="PRIMERA SEMANA"/>
    <n v="2"/>
    <s v="FEBRERO"/>
    <n v="2"/>
    <s v="CARLOS MORALES"/>
    <n v="2024"/>
    <n v="2024"/>
    <n v="60"/>
    <n v="1"/>
    <n v="12"/>
    <n v="0.2"/>
    <s v="Feb  9 2024  9:24AM"/>
    <x v="10"/>
    <x v="10"/>
    <n v="51"/>
    <s v="QUINTAL"/>
    <n v="1"/>
    <s v="PRODUCTOS AGROPECUARIOS"/>
    <n v="4"/>
    <x v="1"/>
    <n v="100"/>
    <n v="45.45"/>
    <s v="Sal corriente yodada"/>
    <m/>
    <n v="0"/>
    <n v="9"/>
    <n v="2"/>
    <n v="11"/>
    <x v="0"/>
  </r>
  <r>
    <n v="388886"/>
    <n v="791"/>
    <n v="7"/>
    <s v=" CUSCATLAN"/>
    <n v="2"/>
    <s v="COJUTEPEQUE"/>
    <s v="ANA GLADIS"/>
    <s v="SANCHEZ"/>
    <s v="ANA GLADIS SANCHEZ"/>
    <s v="2a.CALLE PONIENTE &quot; 2  FRENTE A PARQUE CENTRAL"/>
    <s v="DORITA"/>
    <s v="(en blanco)"/>
    <n v="1"/>
    <s v="PRIMERA SEMANA"/>
    <n v="2"/>
    <s v="FEBRERO"/>
    <n v="2"/>
    <s v="CARLOS MORALES"/>
    <n v="2024"/>
    <n v="2024"/>
    <n v="60"/>
    <n v="1"/>
    <n v="4.8"/>
    <m/>
    <s v="Feb  9 2024  9:24AM"/>
    <x v="17"/>
    <x v="17"/>
    <n v="29"/>
    <s v="CARTON 30 UNIDADES"/>
    <n v="1"/>
    <s v="PRODUCTOS AGROPECUARIOS"/>
    <n v="8"/>
    <x v="2"/>
    <n v="3.75"/>
    <n v="1.7"/>
    <s v="Huevo Grande Cartón"/>
    <m/>
    <n v="0"/>
    <n v="9"/>
    <n v="2"/>
    <n v="11"/>
    <x v="0"/>
  </r>
  <r>
    <n v="388886"/>
    <n v="791"/>
    <n v="7"/>
    <s v=" CUSCATLAN"/>
    <n v="2"/>
    <s v="COJUTEPEQUE"/>
    <s v="ANA GLADIS"/>
    <s v="SANCHEZ"/>
    <s v="ANA GLADIS SANCHEZ"/>
    <s v="2a.CALLE PONIENTE &quot; 2  FRENTE A PARQUE CENTRAL"/>
    <s v="DORITA"/>
    <s v="(en blanco)"/>
    <n v="1"/>
    <s v="PRIMERA SEMANA"/>
    <n v="2"/>
    <s v="FEBRERO"/>
    <n v="2"/>
    <s v="CARLOS MORALES"/>
    <n v="2024"/>
    <n v="2024"/>
    <n v="60"/>
    <n v="1"/>
    <n v="1.2"/>
    <m/>
    <s v="Feb  9 2024  9:25AM"/>
    <x v="76"/>
    <x v="76"/>
    <n v="45"/>
    <s v="LIBRA"/>
    <n v="1"/>
    <s v="PRODUCTOS AGROPECUARIOS"/>
    <n v="7"/>
    <x v="7"/>
    <n v="1"/>
    <n v="0.45"/>
    <s v="Pollo, Muslos"/>
    <m/>
    <n v="0"/>
    <n v="9"/>
    <n v="2"/>
    <n v="11"/>
    <x v="0"/>
  </r>
  <r>
    <n v="388886"/>
    <n v="791"/>
    <n v="7"/>
    <s v=" CUSCATLAN"/>
    <n v="2"/>
    <s v="COJUTEPEQUE"/>
    <s v="ANA GLADIS"/>
    <s v="SANCHEZ"/>
    <s v="ANA GLADIS SANCHEZ"/>
    <s v="2a.CALLE PONIENTE &quot; 2  FRENTE A PARQUE CENTRAL"/>
    <s v="DORITA"/>
    <s v="(en blanco)"/>
    <n v="1"/>
    <s v="PRIMERA SEMANA"/>
    <n v="2"/>
    <s v="FEBRERO"/>
    <n v="2"/>
    <s v="CARLOS MORALES"/>
    <n v="2024"/>
    <n v="2024"/>
    <n v="60"/>
    <n v="1"/>
    <n v="1.9"/>
    <m/>
    <s v="Feb  9 2024  9:25AM"/>
    <x v="77"/>
    <x v="77"/>
    <n v="45"/>
    <s v="LIBRA"/>
    <n v="1"/>
    <s v="PRODUCTOS AGROPECUARIOS"/>
    <n v="7"/>
    <x v="7"/>
    <n v="1"/>
    <n v="0.45"/>
    <s v="Pollo, Pechuga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20"/>
    <m/>
    <s v="Feb  9 2024  9:25AM"/>
    <x v="31"/>
    <x v="31"/>
    <n v="9"/>
    <s v="BOLSA  50 UNIDADES                                           "/>
    <n v="1"/>
    <s v="PRODUCTOS AGROPECUARIOS"/>
    <n v="2"/>
    <x v="3"/>
    <n v="79.599999999999994"/>
    <n v="36.18"/>
    <s v="Güisquil Verde Grande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12"/>
    <m/>
    <s v="Feb  9 2024  9:26AM"/>
    <x v="32"/>
    <x v="32"/>
    <n v="26"/>
    <s v="CAJA 18-20 UNIDADES                                                 "/>
    <n v="1"/>
    <s v="PRODUCTOS AGROPECUARIOS"/>
    <n v="2"/>
    <x v="3"/>
    <n v="45.01"/>
    <n v="20.46"/>
    <s v="Lechuga de Cabeza Grande Caja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100"/>
    <m/>
    <s v="Feb  9 2024  9:26AM"/>
    <x v="34"/>
    <x v="34"/>
    <n v="31"/>
    <s v="CIENTO  100 UNIDADES                                                "/>
    <n v="1"/>
    <s v="PRODUCTOS AGROPECUARIOS"/>
    <n v="2"/>
    <x v="3"/>
    <n v="409.89"/>
    <n v="186.31"/>
    <s v="Melón Grande"/>
    <m/>
    <n v="0"/>
    <n v="9"/>
    <n v="2"/>
    <n v="6"/>
    <x v="3"/>
  </r>
  <r>
    <n v="388886"/>
    <n v="791"/>
    <n v="7"/>
    <s v=" CUSCATLAN"/>
    <n v="2"/>
    <s v="COJUTEPEQUE"/>
    <s v="ANA GLADIS"/>
    <s v="SANCHEZ"/>
    <s v="ANA GLADIS SANCHEZ"/>
    <s v="2a.CALLE PONIENTE &quot; 2  FRENTE A PARQUE CENTRAL"/>
    <s v="DORITA"/>
    <s v="(en blanco)"/>
    <n v="1"/>
    <s v="PRIMERA SEMANA"/>
    <n v="2"/>
    <s v="FEBRERO"/>
    <n v="2"/>
    <s v="CARLOS MORALES"/>
    <n v="2024"/>
    <n v="2024"/>
    <n v="157"/>
    <n v="1"/>
    <m/>
    <n v="1.25"/>
    <s v="Feb  9 2024  9:26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11"/>
    <x v="0"/>
  </r>
  <r>
    <n v="388886"/>
    <n v="791"/>
    <n v="7"/>
    <s v=" CUSCATLAN"/>
    <n v="2"/>
    <s v="COJUTEPEQUE"/>
    <s v="ANA GLADIS"/>
    <s v="SANCHEZ"/>
    <s v="ANA GLADIS SANCHEZ"/>
    <s v="2a.CALLE PONIENTE &quot; 2  FRENTE A PARQUE CENTRAL"/>
    <s v="DORITA"/>
    <s v="(en blanco)"/>
    <n v="1"/>
    <s v="PRIMERA SEMANA"/>
    <n v="2"/>
    <s v="FEBRERO"/>
    <n v="2"/>
    <s v="CARLOS MORALES"/>
    <n v="2024"/>
    <n v="2024"/>
    <n v="157"/>
    <n v="1"/>
    <m/>
    <n v="2.4"/>
    <s v="Feb  9 2024  9:26AM"/>
    <x v="9"/>
    <x v="9"/>
    <n v="51"/>
    <s v="QUINTAL"/>
    <n v="1"/>
    <s v="PRODUCTOS AGROPECUARIOS"/>
    <n v="4"/>
    <x v="1"/>
    <n v="100"/>
    <n v="45.45"/>
    <s v="Cacao 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70"/>
    <m/>
    <s v="Feb  9 2024  9:27AM"/>
    <x v="35"/>
    <x v="35"/>
    <n v="51"/>
    <s v="QUINTAL"/>
    <n v="1"/>
    <s v="PRODUCTOS AGROPECUARIOS"/>
    <n v="2"/>
    <x v="3"/>
    <n v="100"/>
    <n v="45.45"/>
    <s v="Papa Soloma Grande"/>
    <m/>
    <n v="0"/>
    <n v="9"/>
    <n v="2"/>
    <n v="6"/>
    <x v="3"/>
  </r>
  <r>
    <n v="388886"/>
    <n v="791"/>
    <n v="7"/>
    <s v=" CUSCATLAN"/>
    <n v="2"/>
    <s v="COJUTEPEQUE"/>
    <s v="ANA GLADIS"/>
    <s v="SANCHEZ"/>
    <s v="ANA GLADIS SANCHEZ"/>
    <s v="2a.CALLE PONIENTE &quot; 2  FRENTE A PARQUE CENTRAL"/>
    <s v="DORITA"/>
    <s v="(en blanco)"/>
    <n v="1"/>
    <s v="PRIMERA SEMANA"/>
    <n v="2"/>
    <s v="FEBRERO"/>
    <n v="2"/>
    <s v="CARLOS MORALES"/>
    <n v="2024"/>
    <n v="2024"/>
    <n v="157"/>
    <n v="1"/>
    <n v="120"/>
    <n v="1.5"/>
    <s v="Feb  9 2024  9:27AM"/>
    <x v="13"/>
    <x v="13"/>
    <n v="51"/>
    <s v="QUINTAL"/>
    <n v="1"/>
    <s v="PRODUCTOS AGROPECUARIOS"/>
    <n v="4"/>
    <x v="1"/>
    <n v="100"/>
    <n v="45.45"/>
    <s v="Ajonjolí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42"/>
    <m/>
    <s v="Feb  9 2024  9:28AM"/>
    <x v="37"/>
    <x v="37"/>
    <n v="60"/>
    <s v="SACO   145-155 UNIDADES"/>
    <n v="1"/>
    <s v="PRODUCTOS AGROPECUARIOS"/>
    <n v="2"/>
    <x v="3"/>
    <n v="139.57"/>
    <n v="63.44"/>
    <s v="Pepino Grande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18"/>
    <m/>
    <s v="Feb  9 2024  9:28AM"/>
    <x v="132"/>
    <x v="131"/>
    <n v="31"/>
    <s v="CIENTO  100 UNIDADES                                                "/>
    <n v="1"/>
    <s v="PRODUCTOS AGROPECUARIOS"/>
    <n v="2"/>
    <x v="3"/>
    <n v="65.33"/>
    <n v="29.7"/>
    <s v="Pipian Grande"/>
    <m/>
    <n v="0"/>
    <n v="9"/>
    <n v="2"/>
    <n v="6"/>
    <x v="3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49.8"/>
    <n v="0.55000000000000004"/>
    <s v="Feb  9 2024  9:29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16"/>
    <m/>
    <s v="Feb  9 2024  9:29AM"/>
    <x v="40"/>
    <x v="40"/>
    <n v="8"/>
    <s v="BOLSA 25-30 LIBRAS"/>
    <n v="1"/>
    <s v="PRODUCTOS AGROPECUARIOS"/>
    <n v="2"/>
    <x v="3"/>
    <n v="26.3"/>
    <n v="11.95"/>
    <s v="Rábano"/>
    <m/>
    <n v="0"/>
    <n v="9"/>
    <n v="2"/>
    <n v="6"/>
    <x v="3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22.5"/>
    <n v="0.5"/>
    <s v="Feb  9 2024  9:29AM"/>
    <x v="79"/>
    <x v="79"/>
    <n v="13"/>
    <s v="BOLSA 50 LB"/>
    <n v="1"/>
    <s v="PRODUCTOS AGROPECUARIOS"/>
    <n v="4"/>
    <x v="1"/>
    <n v="50"/>
    <n v="22.73"/>
    <s v="Harina de trigo fuerte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21.5"/>
    <n v="0.5"/>
    <s v="Feb  9 2024  9:29AM"/>
    <x v="80"/>
    <x v="80"/>
    <n v="13"/>
    <s v="BOLSA 50 LB"/>
    <n v="1"/>
    <s v="PRODUCTOS AGROPECUARIOS"/>
    <n v="4"/>
    <x v="1"/>
    <n v="50"/>
    <n v="22.73"/>
    <s v="Harina de trigo suave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m/>
    <n v="1.2"/>
    <s v="Feb  9 2024  9:29AM"/>
    <x v="81"/>
    <x v="81"/>
    <n v="1"/>
    <s v="96 UNIDADES 144 LB"/>
    <n v="1"/>
    <s v="PRODUCTOS AGROPECUARIOS"/>
    <n v="4"/>
    <x v="1"/>
    <n v="144"/>
    <n v="65.45"/>
    <s v="Panela de primera clase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13"/>
    <n v="0.2"/>
    <s v="Feb  9 2024  9:29AM"/>
    <x v="10"/>
    <x v="10"/>
    <n v="51"/>
    <s v="QUINTAL"/>
    <n v="1"/>
    <s v="PRODUCTOS AGROPECUARIOS"/>
    <n v="4"/>
    <x v="1"/>
    <n v="100"/>
    <n v="45.45"/>
    <s v="Sal corriente yodada"/>
    <m/>
    <n v="0"/>
    <n v="9"/>
    <n v="2"/>
    <n v="11"/>
    <x v="0"/>
  </r>
  <r>
    <n v="388882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2"/>
    <s v="FEBRERO"/>
    <n v="2"/>
    <s v="CARLOS MORALES"/>
    <n v="2024"/>
    <n v="2024"/>
    <n v="60"/>
    <n v="1"/>
    <n v="2.6"/>
    <m/>
    <s v="Feb  9 2024  9:31AM"/>
    <x v="86"/>
    <x v="86"/>
    <n v="16"/>
    <s v="BOTELLA"/>
    <n v="1"/>
    <s v="PRODUCTOS AGROPECUARIOS"/>
    <n v="9"/>
    <x v="8"/>
    <n v="1.6"/>
    <n v="0.73"/>
    <s v="Crema"/>
    <m/>
    <n v="0"/>
    <n v="9"/>
    <n v="2"/>
    <n v="11"/>
    <x v="0"/>
  </r>
  <r>
    <n v="388882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2"/>
    <s v="FEBRERO"/>
    <n v="2"/>
    <s v="CARLOS MORALES"/>
    <n v="2024"/>
    <n v="2024"/>
    <n v="157"/>
    <n v="1"/>
    <n v="2.8"/>
    <m/>
    <s v="Feb  9 2024  9:32AM"/>
    <x v="87"/>
    <x v="87"/>
    <n v="45"/>
    <s v="LIBRA"/>
    <n v="1"/>
    <s v="PRODUCTOS AGROPECUARIOS"/>
    <n v="9"/>
    <x v="8"/>
    <n v="1"/>
    <n v="0.45"/>
    <s v="Quesillo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42"/>
    <m/>
    <s v="Feb  9 2024  9:32AM"/>
    <x v="133"/>
    <x v="132"/>
    <n v="75"/>
    <s v="SACO 90-100 LB"/>
    <n v="1"/>
    <s v="PRODUCTOS AGROPECUARIOS"/>
    <n v="2"/>
    <x v="3"/>
    <n v="100"/>
    <n v="45.45"/>
    <s v="Remolacha Grande"/>
    <m/>
    <n v="0"/>
    <n v="9"/>
    <n v="2"/>
    <n v="6"/>
    <x v="3"/>
  </r>
  <r>
    <n v="388882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2"/>
    <s v="FEBRERO"/>
    <n v="2"/>
    <s v="CARLOS MORALES"/>
    <n v="2024"/>
    <n v="2024"/>
    <n v="60"/>
    <n v="1"/>
    <n v="2.5"/>
    <m/>
    <s v="Feb  9 2024  9:32AM"/>
    <x v="87"/>
    <x v="87"/>
    <n v="45"/>
    <s v="LIBRA"/>
    <n v="1"/>
    <s v="PRODUCTOS AGROPECUARIOS"/>
    <n v="9"/>
    <x v="8"/>
    <n v="1"/>
    <n v="0.45"/>
    <s v="Quesillo"/>
    <m/>
    <n v="0"/>
    <n v="9"/>
    <n v="2"/>
    <n v="11"/>
    <x v="0"/>
  </r>
  <r>
    <n v="388882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2"/>
    <s v="FEBRERO"/>
    <n v="2"/>
    <s v="CARLOS MORALES"/>
    <n v="2024"/>
    <n v="2024"/>
    <n v="157"/>
    <n v="1"/>
    <n v="4"/>
    <m/>
    <s v="Feb  9 2024  9:32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11"/>
    <x v="0"/>
  </r>
  <r>
    <n v="388882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2"/>
    <s v="FEBRERO"/>
    <n v="2"/>
    <s v="CARLOS MORALES"/>
    <n v="2024"/>
    <n v="2024"/>
    <n v="157"/>
    <n v="1"/>
    <n v="6"/>
    <m/>
    <s v="Feb  9 2024  9:32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150"/>
    <m/>
    <s v="Feb  9 2024  9:32AM"/>
    <x v="134"/>
    <x v="41"/>
    <n v="36"/>
    <s v="CIENTO 800-1000 LIBRAS"/>
    <n v="1"/>
    <s v="PRODUCTOS AGROPECUARIOS"/>
    <n v="2"/>
    <x v="3"/>
    <n v="900"/>
    <n v="409.09"/>
    <s v="Repollo Verde Grande"/>
    <m/>
    <n v="0"/>
    <n v="9"/>
    <n v="2"/>
    <n v="6"/>
    <x v="3"/>
  </r>
  <r>
    <n v="388882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2"/>
    <s v="FEBRERO"/>
    <n v="2"/>
    <s v="CARLOS MORALES"/>
    <n v="2024"/>
    <n v="2024"/>
    <n v="60"/>
    <n v="1"/>
    <n v="2.2999999999999998"/>
    <m/>
    <s v="Feb  9 2024  9:32AM"/>
    <x v="90"/>
    <x v="90"/>
    <n v="45"/>
    <s v="LIBRA"/>
    <n v="1"/>
    <s v="PRODUCTOS AGROPECUARIOS"/>
    <n v="9"/>
    <x v="8"/>
    <n v="1"/>
    <n v="0.45"/>
    <s v="Queso Fresco"/>
    <m/>
    <n v="0"/>
    <n v="9"/>
    <n v="2"/>
    <n v="11"/>
    <x v="0"/>
  </r>
  <r>
    <n v="388882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2"/>
    <s v="FEBRERO"/>
    <n v="2"/>
    <s v="CARLOS MORALES"/>
    <n v="2024"/>
    <n v="2024"/>
    <n v="60"/>
    <n v="1"/>
    <n v="6"/>
    <m/>
    <s v="Feb  9 2024  9:33AM"/>
    <x v="11"/>
    <x v="11"/>
    <n v="16"/>
    <s v="BOTELLA"/>
    <n v="1"/>
    <s v="PRODUCTOS AGROPECUARIOS"/>
    <n v="4"/>
    <x v="1"/>
    <n v="2.6"/>
    <n v="1.18"/>
    <s v="Miel de abeja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150"/>
    <m/>
    <s v="Feb  9 2024  9:33AM"/>
    <x v="135"/>
    <x v="133"/>
    <n v="31"/>
    <s v="CIENTO  100 UNIDADES                                                "/>
    <n v="1"/>
    <s v="PRODUCTOS AGROPECUARIOS"/>
    <n v="2"/>
    <x v="3"/>
    <n v="933.61"/>
    <n v="424.37"/>
    <s v="Sandia Redonda Mediana"/>
    <m/>
    <n v="0"/>
    <n v="9"/>
    <n v="2"/>
    <n v="6"/>
    <x v="3"/>
  </r>
  <r>
    <n v="388882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2"/>
    <s v="FEBRERO"/>
    <n v="2"/>
    <s v="CARLOS MORALES"/>
    <n v="2024"/>
    <n v="2024"/>
    <n v="60"/>
    <n v="1"/>
    <n v="4.4000000000000004"/>
    <m/>
    <s v="Feb  9 2024  9:33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20"/>
    <m/>
    <s v="Feb  9 2024  9:35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6"/>
    <x v="3"/>
  </r>
  <r>
    <n v="388883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2"/>
    <s v="FEBRERO"/>
    <n v="2"/>
    <s v="CARLOS MORALES"/>
    <n v="2024"/>
    <n v="2024"/>
    <n v="60"/>
    <n v="1"/>
    <n v="1.2"/>
    <m/>
    <s v="Feb  9 2024  9:36AM"/>
    <x v="76"/>
    <x v="76"/>
    <n v="45"/>
    <s v="LIBRA"/>
    <n v="1"/>
    <s v="PRODUCTOS AGROPECUARIOS"/>
    <n v="7"/>
    <x v="7"/>
    <n v="1"/>
    <n v="0.45"/>
    <s v="Pollo, Muslos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40"/>
    <m/>
    <s v="Feb  9 2024  9:36AM"/>
    <x v="45"/>
    <x v="45"/>
    <n v="66"/>
    <s v="SACO 133-135 LIBRAS"/>
    <n v="1"/>
    <s v="PRODUCTOS AGROPECUARIOS"/>
    <n v="2"/>
    <x v="3"/>
    <n v="134"/>
    <n v="60.91"/>
    <s v="Yuca Blanca"/>
    <m/>
    <n v="0"/>
    <n v="9"/>
    <n v="2"/>
    <n v="6"/>
    <x v="3"/>
  </r>
  <r>
    <n v="388883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2"/>
    <s v="FEBRERO"/>
    <n v="2"/>
    <s v="CARLOS MORALES"/>
    <n v="2024"/>
    <n v="2024"/>
    <n v="60"/>
    <n v="1"/>
    <n v="1.85"/>
    <m/>
    <s v="Feb  9 2024  9:36AM"/>
    <x v="77"/>
    <x v="77"/>
    <n v="45"/>
    <s v="LIBRA"/>
    <n v="1"/>
    <s v="PRODUCTOS AGROPECUARIOS"/>
    <n v="7"/>
    <x v="7"/>
    <n v="1"/>
    <n v="0.45"/>
    <s v="Pollo, Pechuga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35"/>
    <m/>
    <s v="Feb  9 2024  9:36AM"/>
    <x v="46"/>
    <x v="46"/>
    <n v="51"/>
    <s v="QUINTAL"/>
    <n v="1"/>
    <s v="PRODUCTOS AGROPECUARIOS"/>
    <n v="2"/>
    <x v="3"/>
    <n v="100"/>
    <n v="45.45"/>
    <s v="Zanahoria Grande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25"/>
    <m/>
    <s v="Feb  9 2024  9:36AM"/>
    <x v="48"/>
    <x v="48"/>
    <n v="24"/>
    <s v="CAJA 10 KG 60-70 UNIDADES"/>
    <n v="1"/>
    <s v="PRODUCTOS AGROPECUARIOS"/>
    <n v="3"/>
    <x v="4"/>
    <n v="22"/>
    <n v="10"/>
    <s v="Aguacate Hass Mediano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28"/>
    <m/>
    <s v="Feb  9 2024  9:37AM"/>
    <x v="136"/>
    <x v="134"/>
    <n v="31"/>
    <s v="CIENTO  100 UNIDADES                                                "/>
    <n v="1"/>
    <s v="PRODUCTOS AGROPECUARIOS"/>
    <n v="3"/>
    <x v="4"/>
    <n v="42.67"/>
    <n v="19.399999999999999"/>
    <s v="Aguacate Criollo Mediano"/>
    <m/>
    <n v="1"/>
    <n v="9"/>
    <n v="2"/>
    <n v="6"/>
    <x v="3"/>
  </r>
  <r>
    <n v="388883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2"/>
    <s v="FEBRERO"/>
    <n v="2"/>
    <s v="CARLOS MORALES"/>
    <n v="2024"/>
    <n v="2024"/>
    <n v="60"/>
    <n v="1"/>
    <n v="4.95"/>
    <m/>
    <s v="Feb  9 2024  9:37AM"/>
    <x v="17"/>
    <x v="17"/>
    <n v="29"/>
    <s v="CARTON 30 UNIDADES"/>
    <n v="1"/>
    <s v="PRODUCTOS AGROPECUARIOS"/>
    <n v="8"/>
    <x v="2"/>
    <n v="3.75"/>
    <n v="1.7"/>
    <s v="Huevo Grande Cartón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13"/>
    <m/>
    <s v="Feb  9 2024  9:37AM"/>
    <x v="50"/>
    <x v="50"/>
    <n v="27"/>
    <s v="CAJA 40 LIBRAS 90-100 UNIDADES"/>
    <n v="1"/>
    <s v="PRODUCTOS AGROPECUARIOS"/>
    <n v="3"/>
    <x v="4"/>
    <n v="40"/>
    <n v="18.18"/>
    <s v="Banano Maduro Grande Caja"/>
    <m/>
    <n v="0"/>
    <n v="9"/>
    <n v="2"/>
    <n v="6"/>
    <x v="3"/>
  </r>
  <r>
    <n v="388883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2"/>
    <s v="FEBRERO"/>
    <n v="2"/>
    <s v="CARLOS MORALES"/>
    <n v="2024"/>
    <n v="2024"/>
    <n v="60"/>
    <n v="1"/>
    <n v="4.6500000000000004"/>
    <m/>
    <s v="Feb  9 2024  9:38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11"/>
    <x v="0"/>
  </r>
  <r>
    <n v="388883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2"/>
    <s v="FEBRERO"/>
    <n v="2"/>
    <s v="CARLOS MORALES"/>
    <n v="2024"/>
    <n v="2024"/>
    <n v="60"/>
    <n v="1"/>
    <n v="54"/>
    <m/>
    <s v="Feb  9 2024  9:39AM"/>
    <x v="84"/>
    <x v="84"/>
    <n v="25"/>
    <s v="CAJA 12 CARTONES"/>
    <n v="1"/>
    <s v="PRODUCTOS AGROPECUARIOS"/>
    <n v="8"/>
    <x v="2"/>
    <n v="45"/>
    <n v="20.45"/>
    <s v="Huevo Grande Caja"/>
    <m/>
    <n v="0"/>
    <n v="9"/>
    <n v="2"/>
    <n v="11"/>
    <x v="0"/>
  </r>
  <r>
    <n v="388883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2"/>
    <s v="FEBRERO"/>
    <n v="2"/>
    <s v="CARLOS MORALES"/>
    <n v="2024"/>
    <n v="2024"/>
    <n v="60"/>
    <n v="1"/>
    <n v="52"/>
    <m/>
    <s v="Feb  9 2024  9:39AM"/>
    <x v="85"/>
    <x v="85"/>
    <n v="25"/>
    <s v="CAJA 12 CARTONES"/>
    <n v="1"/>
    <s v="PRODUCTOS AGROPECUARIOS"/>
    <n v="8"/>
    <x v="2"/>
    <n v="40"/>
    <n v="18.18"/>
    <s v="Huevo Mediano Caja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15"/>
    <m/>
    <s v="Feb  9 2024  9:40AM"/>
    <x v="53"/>
    <x v="53"/>
    <n v="31"/>
    <s v="CIENTO  100 UNIDADES                                                "/>
    <n v="1"/>
    <s v="PRODUCTOS AGROPECUARIOS"/>
    <n v="3"/>
    <x v="4"/>
    <n v="25.5"/>
    <n v="11.59"/>
    <s v="Limon Pérsico Grande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10"/>
    <m/>
    <s v="Feb  9 2024  9:41AM"/>
    <x v="137"/>
    <x v="135"/>
    <n v="31"/>
    <s v="CIENTO  100 UNIDADES                                                "/>
    <n v="1"/>
    <s v="PRODUCTOS AGROPECUARIOS"/>
    <n v="3"/>
    <x v="4"/>
    <n v="22.35"/>
    <n v="10.16"/>
    <s v="Mandarina Mediana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6"/>
    <m/>
    <s v="Feb  9 2024  9:42AM"/>
    <x v="138"/>
    <x v="136"/>
    <n v="32"/>
    <s v="CIENTO 25-30 LIBRAS"/>
    <n v="1"/>
    <s v="PRODUCTOS AGROPECUARIOS"/>
    <n v="3"/>
    <x v="4"/>
    <n v="27.5"/>
    <n v="12.5"/>
    <s v="Mango Verde Mediano"/>
    <m/>
    <n v="1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30"/>
    <m/>
    <s v="Feb  9 2024  9:42AM"/>
    <x v="55"/>
    <x v="55"/>
    <n v="31"/>
    <s v="CIENTO  100 UNIDADES                                                "/>
    <n v="1"/>
    <s v="PRODUCTOS AGROPECUARIOS"/>
    <n v="3"/>
    <x v="4"/>
    <n v="37.5"/>
    <n v="17.05"/>
    <s v="Maracuyá Redonda Grande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15"/>
    <m/>
    <s v="Feb  9 2024  9:43AM"/>
    <x v="59"/>
    <x v="59"/>
    <n v="31"/>
    <s v="CIENTO  100 UNIDADES                                                "/>
    <n v="1"/>
    <s v="PRODUCTOS AGROPECUARIOS"/>
    <n v="3"/>
    <x v="4"/>
    <n v="42.21"/>
    <n v="19.190000000000001"/>
    <s v="Naranja Piña Mediana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95"/>
    <n v="1"/>
    <n v="20"/>
    <m/>
    <s v="Feb  9 2024  9:43AM"/>
    <x v="58"/>
    <x v="58"/>
    <n v="31"/>
    <s v="CIENTO  100 UNIDADES                                                "/>
    <n v="1"/>
    <s v="PRODUCTOS AGROPECUARIOS"/>
    <n v="3"/>
    <x v="4"/>
    <n v="66.48"/>
    <n v="30.22"/>
    <s v="Naranja Valencia Grande"/>
    <m/>
    <n v="0"/>
    <n v="9"/>
    <n v="2"/>
    <n v="6"/>
    <x v="3"/>
  </r>
  <r>
    <n v="388883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2"/>
    <s v="FEBRERO"/>
    <n v="2"/>
    <s v="CARLOS MORALES"/>
    <n v="2024"/>
    <n v="2024"/>
    <n v="60"/>
    <n v="1"/>
    <n v="2.5"/>
    <m/>
    <s v="Feb  9 2024  9:43AM"/>
    <x v="86"/>
    <x v="86"/>
    <n v="16"/>
    <s v="BOTELLA"/>
    <n v="1"/>
    <s v="PRODUCTOS AGROPECUARIOS"/>
    <n v="9"/>
    <x v="8"/>
    <n v="1.6"/>
    <n v="0.73"/>
    <s v="Crema"/>
    <m/>
    <n v="0"/>
    <n v="9"/>
    <n v="2"/>
    <n v="11"/>
    <x v="0"/>
  </r>
  <r>
    <n v="388883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2"/>
    <s v="FEBRERO"/>
    <n v="2"/>
    <s v="CARLOS MORALES"/>
    <n v="2024"/>
    <n v="2024"/>
    <n v="95"/>
    <n v="1"/>
    <n v="2.6"/>
    <m/>
    <s v="Feb  9 2024  9:43AM"/>
    <x v="87"/>
    <x v="87"/>
    <n v="45"/>
    <s v="LIBRA"/>
    <n v="1"/>
    <s v="PRODUCTOS AGROPECUARIOS"/>
    <n v="9"/>
    <x v="8"/>
    <n v="1"/>
    <n v="0.45"/>
    <s v="Quesillo"/>
    <m/>
    <n v="0"/>
    <n v="9"/>
    <n v="2"/>
    <n v="11"/>
    <x v="0"/>
  </r>
  <r>
    <n v="388883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2"/>
    <s v="FEBRERO"/>
    <n v="2"/>
    <s v="CARLOS MORALES"/>
    <n v="2024"/>
    <n v="2024"/>
    <n v="60"/>
    <n v="1"/>
    <n v="2.2999999999999998"/>
    <m/>
    <s v="Feb  9 2024  9:44AM"/>
    <x v="87"/>
    <x v="87"/>
    <n v="45"/>
    <s v="LIBRA"/>
    <n v="1"/>
    <s v="PRODUCTOS AGROPECUARIOS"/>
    <n v="9"/>
    <x v="8"/>
    <n v="1"/>
    <n v="0.45"/>
    <s v="Quesillo"/>
    <m/>
    <n v="0"/>
    <n v="9"/>
    <n v="2"/>
    <n v="11"/>
    <x v="0"/>
  </r>
  <r>
    <n v="388883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2"/>
    <s v="FEBRERO"/>
    <n v="2"/>
    <s v="CARLOS MORALES"/>
    <n v="2024"/>
    <n v="2024"/>
    <n v="157"/>
    <n v="1"/>
    <n v="3.8"/>
    <m/>
    <s v="Feb  9 2024  9:44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11"/>
    <x v="0"/>
  </r>
  <r>
    <n v="388883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2"/>
    <s v="FEBRERO"/>
    <n v="2"/>
    <s v="CARLOS MORALES"/>
    <n v="2024"/>
    <n v="2024"/>
    <n v="157"/>
    <n v="1"/>
    <n v="6"/>
    <m/>
    <s v="Feb  9 2024  9:44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11"/>
    <x v="0"/>
  </r>
  <r>
    <n v="388883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2"/>
    <s v="FEBRERO"/>
    <n v="2"/>
    <s v="CARLOS MORALES"/>
    <n v="2024"/>
    <n v="2024"/>
    <n v="60"/>
    <n v="1"/>
    <n v="2.2999999999999998"/>
    <m/>
    <s v="Feb  9 2024  9:44AM"/>
    <x v="90"/>
    <x v="90"/>
    <n v="45"/>
    <s v="LIBRA"/>
    <n v="1"/>
    <s v="PRODUCTOS AGROPECUARIOS"/>
    <n v="9"/>
    <x v="8"/>
    <n v="1"/>
    <n v="0.45"/>
    <s v="Queso Fresco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10"/>
    <m/>
    <s v="Feb  9 2024  9:44AM"/>
    <x v="139"/>
    <x v="137"/>
    <n v="40"/>
    <s v="JABA 12 UNIDADES"/>
    <n v="1"/>
    <s v="PRODUCTOS AGROPECUARIOS"/>
    <n v="3"/>
    <x v="4"/>
    <n v="47.04"/>
    <n v="21.38"/>
    <s v="Papaya Red Lady Grande"/>
    <m/>
    <n v="0"/>
    <n v="9"/>
    <n v="2"/>
    <n v="6"/>
    <x v="3"/>
  </r>
  <r>
    <n v="388599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1"/>
    <s v="PRIMERA SEMANA"/>
    <n v="2"/>
    <s v="FEBRERO"/>
    <n v="4"/>
    <s v="DAVID GARCIA"/>
    <n v="2024"/>
    <n v="2024"/>
    <n v="89"/>
    <n v="1"/>
    <n v="26"/>
    <m/>
    <s v="Feb  9 2024  9:45AM"/>
    <x v="61"/>
    <x v="61"/>
    <n v="31"/>
    <s v="CIENTO  100 UNIDADES                                                "/>
    <n v="1"/>
    <s v="PRODUCTOS AGROPECUARIOS"/>
    <n v="3"/>
    <x v="4"/>
    <n v="87.09"/>
    <n v="39.590000000000003"/>
    <s v="Plátano Maduro Grande"/>
    <m/>
    <n v="0"/>
    <n v="9"/>
    <n v="2"/>
    <n v="10"/>
    <x v="5"/>
  </r>
  <r>
    <n v="388599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1"/>
    <s v="PRIMERA SEMANA"/>
    <n v="2"/>
    <s v="FEBRERO"/>
    <n v="4"/>
    <s v="DAVID GARCIA"/>
    <n v="2024"/>
    <n v="2024"/>
    <n v="89"/>
    <n v="1"/>
    <n v="15"/>
    <m/>
    <s v="Feb  9 2024  9:45AM"/>
    <x v="62"/>
    <x v="62"/>
    <n v="31"/>
    <s v="CIENTO  100 UNIDADES                                                "/>
    <n v="1"/>
    <s v="PRODUCTOS AGROPECUARIOS"/>
    <n v="3"/>
    <x v="4"/>
    <n v="66.02"/>
    <n v="30.01"/>
    <s v="Plátano Maduro Mediano"/>
    <m/>
    <n v="0"/>
    <n v="9"/>
    <n v="2"/>
    <n v="10"/>
    <x v="5"/>
  </r>
  <r>
    <n v="38860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2"/>
    <s v="FEBRERO"/>
    <n v="4"/>
    <s v="DAVID GARCIA"/>
    <n v="2024"/>
    <n v="2024"/>
    <n v="60"/>
    <n v="1"/>
    <n v="35"/>
    <m/>
    <s v="Feb  9 2024  9:45AM"/>
    <x v="21"/>
    <x v="21"/>
    <n v="34"/>
    <s v="CIENTO 50-60 LB"/>
    <n v="1"/>
    <s v="PRODUCTOS AGROPECUARIOS"/>
    <n v="2"/>
    <x v="3"/>
    <n v="55"/>
    <n v="25"/>
    <s v="Ayote Tierno Grande"/>
    <m/>
    <n v="0"/>
    <n v="9"/>
    <n v="2"/>
    <n v="10"/>
    <x v="5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48"/>
    <n v="1"/>
    <n v="280"/>
    <m/>
    <s v="Feb  9 2024  9:45AM"/>
    <x v="60"/>
    <x v="60"/>
    <n v="31"/>
    <s v="CIENTO  100 UNIDADES                                                "/>
    <n v="1"/>
    <s v="PRODUCTOS AGROPECUARIOS"/>
    <n v="3"/>
    <x v="4"/>
    <n v="634.41999999999996"/>
    <n v="288.37"/>
    <s v="Piña Golden Grande"/>
    <m/>
    <n v="0"/>
    <n v="9"/>
    <n v="2"/>
    <n v="6"/>
    <x v="3"/>
  </r>
  <r>
    <n v="38860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2"/>
    <s v="FEBRERO"/>
    <n v="4"/>
    <s v="DAVID GARCIA"/>
    <n v="2024"/>
    <n v="2024"/>
    <n v="60"/>
    <n v="1"/>
    <n v="12"/>
    <m/>
    <s v="Feb  9 2024  9:45AM"/>
    <x v="140"/>
    <x v="138"/>
    <n v="70"/>
    <s v="SACO 170-190 UNIDADES"/>
    <n v="1"/>
    <s v="PRODUCTOS AGROPECUARIOS"/>
    <n v="2"/>
    <x v="3"/>
    <n v="36.4"/>
    <n v="16.55"/>
    <s v="Chile  Verde Mediano"/>
    <m/>
    <n v="0"/>
    <n v="9"/>
    <n v="2"/>
    <n v="10"/>
    <x v="5"/>
  </r>
  <r>
    <n v="38860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2"/>
    <s v="FEBRERO"/>
    <n v="4"/>
    <s v="DAVID GARCIA"/>
    <n v="2024"/>
    <n v="2024"/>
    <n v="60"/>
    <n v="1"/>
    <n v="14"/>
    <m/>
    <s v="Feb  9 2024  9:45AM"/>
    <x v="25"/>
    <x v="25"/>
    <n v="62"/>
    <s v="SACO  140-150 UNIDADES                                                "/>
    <n v="1"/>
    <s v="PRODUCTOS AGROPECUARIOS"/>
    <n v="2"/>
    <x v="3"/>
    <n v="37.17"/>
    <n v="16.899999999999999"/>
    <s v="Chile Verde Grande"/>
    <m/>
    <n v="0"/>
    <n v="9"/>
    <n v="2"/>
    <n v="10"/>
    <x v="5"/>
  </r>
  <r>
    <n v="38860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2"/>
    <s v="FEBRERO"/>
    <n v="4"/>
    <s v="DAVID GARCIA"/>
    <n v="2024"/>
    <n v="2024"/>
    <n v="60"/>
    <n v="1"/>
    <n v="12"/>
    <m/>
    <s v="Feb  9 2024  9:45AM"/>
    <x v="31"/>
    <x v="31"/>
    <n v="9"/>
    <s v="BOLSA  50 UNIDADES                                           "/>
    <n v="1"/>
    <s v="PRODUCTOS AGROPECUARIOS"/>
    <n v="2"/>
    <x v="3"/>
    <n v="79.599999999999994"/>
    <n v="36.18"/>
    <s v="Güisquil Verde Grande"/>
    <m/>
    <n v="0"/>
    <n v="9"/>
    <n v="2"/>
    <n v="10"/>
    <x v="5"/>
  </r>
  <r>
    <n v="38875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2"/>
    <s v="FEBRERO"/>
    <n v="5"/>
    <s v="MARIO LAZO"/>
    <n v="2024"/>
    <n v="2024"/>
    <n v="60"/>
    <n v="1"/>
    <n v="12"/>
    <m/>
    <s v="Feb  9 2024  9:45AM"/>
    <x v="140"/>
    <x v="138"/>
    <n v="70"/>
    <s v="SACO 170-190 UNIDADES"/>
    <n v="1"/>
    <s v="PRODUCTOS AGROPECUARIOS"/>
    <n v="2"/>
    <x v="3"/>
    <n v="36.4"/>
    <n v="16.55"/>
    <s v="Chile  Verde Mediano"/>
    <m/>
    <n v="0"/>
    <n v="9"/>
    <n v="2"/>
    <n v="10"/>
    <x v="5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48"/>
    <n v="1"/>
    <n v="200"/>
    <m/>
    <s v="Feb  9 2024  9:45AM"/>
    <x v="141"/>
    <x v="139"/>
    <n v="31"/>
    <s v="CIENTO  100 UNIDADES                                                "/>
    <n v="1"/>
    <s v="PRODUCTOS AGROPECUARIOS"/>
    <n v="3"/>
    <x v="4"/>
    <n v="402.53"/>
    <n v="182.97"/>
    <s v="Piña Golden Mediana"/>
    <m/>
    <n v="0"/>
    <n v="9"/>
    <n v="2"/>
    <n v="6"/>
    <x v="3"/>
  </r>
  <r>
    <n v="38860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2"/>
    <s v="FEBRERO"/>
    <n v="4"/>
    <s v="DAVID GARCIA"/>
    <n v="2024"/>
    <n v="2024"/>
    <n v="60"/>
    <n v="1"/>
    <n v="10"/>
    <m/>
    <s v="Feb  9 2024  9:45AM"/>
    <x v="142"/>
    <x v="140"/>
    <n v="9"/>
    <s v="BOLSA  50 UNIDADES                                           "/>
    <n v="1"/>
    <s v="PRODUCTOS AGROPECUARIOS"/>
    <n v="2"/>
    <x v="3"/>
    <n v="28.22"/>
    <n v="12.83"/>
    <s v="Güisquil Verde Mediano"/>
    <m/>
    <n v="0"/>
    <n v="9"/>
    <n v="2"/>
    <n v="10"/>
    <x v="5"/>
  </r>
  <r>
    <n v="38875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2"/>
    <s v="FEBRERO"/>
    <n v="5"/>
    <s v="MARIO LAZO"/>
    <n v="2024"/>
    <n v="2024"/>
    <n v="60"/>
    <n v="1"/>
    <n v="14"/>
    <m/>
    <s v="Feb  9 2024  9:45AM"/>
    <x v="25"/>
    <x v="25"/>
    <n v="62"/>
    <s v="SACO  140-150 UNIDADES                                                "/>
    <n v="1"/>
    <s v="PRODUCTOS AGROPECUARIOS"/>
    <n v="2"/>
    <x v="3"/>
    <n v="37.17"/>
    <n v="16.899999999999999"/>
    <s v="Chile Verde Grande"/>
    <m/>
    <n v="0"/>
    <n v="9"/>
    <n v="2"/>
    <n v="10"/>
    <x v="5"/>
  </r>
  <r>
    <n v="38860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2"/>
    <s v="FEBRERO"/>
    <n v="4"/>
    <s v="DAVID GARCIA"/>
    <n v="2024"/>
    <n v="2024"/>
    <n v="60"/>
    <n v="1"/>
    <n v="42"/>
    <m/>
    <s v="Feb  9 2024  9:45AM"/>
    <x v="37"/>
    <x v="37"/>
    <n v="60"/>
    <s v="SACO   145-155 UNIDADES"/>
    <n v="1"/>
    <s v="PRODUCTOS AGROPECUARIOS"/>
    <n v="2"/>
    <x v="3"/>
    <n v="139.57"/>
    <n v="63.44"/>
    <s v="Pepino Grande"/>
    <m/>
    <n v="0"/>
    <n v="9"/>
    <n v="2"/>
    <n v="10"/>
    <x v="5"/>
  </r>
  <r>
    <n v="38875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2"/>
    <s v="FEBRERO"/>
    <n v="5"/>
    <s v="MARIO LAZO"/>
    <n v="2024"/>
    <n v="2024"/>
    <n v="60"/>
    <n v="1"/>
    <n v="42"/>
    <m/>
    <s v="Feb  9 2024  9:45AM"/>
    <x v="37"/>
    <x v="37"/>
    <n v="60"/>
    <s v="SACO   145-155 UNIDADES"/>
    <n v="1"/>
    <s v="PRODUCTOS AGROPECUARIOS"/>
    <n v="2"/>
    <x v="3"/>
    <n v="139.57"/>
    <n v="63.44"/>
    <s v="Pepino Grande"/>
    <m/>
    <n v="0"/>
    <n v="9"/>
    <n v="2"/>
    <n v="10"/>
    <x v="5"/>
  </r>
  <r>
    <n v="38860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2"/>
    <s v="FEBRERO"/>
    <n v="4"/>
    <s v="DAVID GARCIA"/>
    <n v="2024"/>
    <n v="2024"/>
    <n v="60"/>
    <n v="1"/>
    <n v="39"/>
    <m/>
    <s v="Feb  9 2024  9:45AM"/>
    <x v="38"/>
    <x v="38"/>
    <n v="61"/>
    <s v="SACO   200-225 UNIDADES                                            "/>
    <n v="1"/>
    <s v="PRODUCTOS AGROPECUARIOS"/>
    <n v="2"/>
    <x v="3"/>
    <n v="107.99"/>
    <n v="49.09"/>
    <s v="Pepino Mediano"/>
    <m/>
    <n v="0"/>
    <n v="9"/>
    <n v="2"/>
    <n v="10"/>
    <x v="5"/>
  </r>
  <r>
    <n v="38875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2"/>
    <s v="FEBRERO"/>
    <n v="5"/>
    <s v="MARIO LAZO"/>
    <n v="2024"/>
    <n v="2024"/>
    <n v="60"/>
    <n v="1"/>
    <n v="39"/>
    <m/>
    <s v="Feb  9 2024  9:46AM"/>
    <x v="38"/>
    <x v="38"/>
    <n v="61"/>
    <s v="SACO   200-225 UNIDADES                                            "/>
    <n v="1"/>
    <s v="PRODUCTOS AGROPECUARIOS"/>
    <n v="2"/>
    <x v="3"/>
    <n v="107.99"/>
    <n v="49.09"/>
    <s v="Pepino Mediano"/>
    <m/>
    <n v="0"/>
    <n v="9"/>
    <n v="2"/>
    <n v="10"/>
    <x v="5"/>
  </r>
  <r>
    <n v="38860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2"/>
    <s v="FEBRERO"/>
    <n v="4"/>
    <s v="DAVID GARCIA"/>
    <n v="2024"/>
    <n v="2024"/>
    <n v="60"/>
    <n v="1"/>
    <n v="14"/>
    <m/>
    <s v="Feb  9 2024  9:46AM"/>
    <x v="132"/>
    <x v="131"/>
    <n v="31"/>
    <s v="CIENTO  100 UNIDADES                                                "/>
    <n v="1"/>
    <s v="PRODUCTOS AGROPECUARIOS"/>
    <n v="2"/>
    <x v="3"/>
    <n v="65.33"/>
    <n v="29.7"/>
    <s v="Pipian Grande"/>
    <m/>
    <n v="0"/>
    <n v="9"/>
    <n v="2"/>
    <n v="10"/>
    <x v="5"/>
  </r>
  <r>
    <n v="38860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2"/>
    <s v="FEBRERO"/>
    <n v="4"/>
    <s v="DAVID GARCIA"/>
    <n v="2024"/>
    <n v="2024"/>
    <n v="60"/>
    <n v="1"/>
    <n v="12"/>
    <m/>
    <s v="Feb  9 2024  9:46AM"/>
    <x v="39"/>
    <x v="39"/>
    <n v="31"/>
    <s v="CIENTO  100 UNIDADES                                                "/>
    <n v="1"/>
    <s v="PRODUCTOS AGROPECUARIOS"/>
    <n v="2"/>
    <x v="3"/>
    <n v="37.03"/>
    <n v="16.829999999999998"/>
    <s v="Pipian Mediano"/>
    <m/>
    <n v="0"/>
    <n v="9"/>
    <n v="2"/>
    <n v="10"/>
    <x v="5"/>
  </r>
  <r>
    <n v="38875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2"/>
    <s v="FEBRERO"/>
    <n v="5"/>
    <s v="MARIO LAZO"/>
    <n v="2024"/>
    <n v="2024"/>
    <n v="89"/>
    <n v="1"/>
    <n v="12"/>
    <m/>
    <s v="Feb  9 2024  9:46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0"/>
    <x v="5"/>
  </r>
  <r>
    <n v="38875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2"/>
    <s v="FEBRERO"/>
    <n v="5"/>
    <s v="MARIO LAZO"/>
    <n v="2024"/>
    <n v="2024"/>
    <n v="89"/>
    <n v="1"/>
    <n v="14"/>
    <m/>
    <s v="Feb  9 2024  9:46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0"/>
    <x v="5"/>
  </r>
  <r>
    <n v="38875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2"/>
    <s v="FEBRERO"/>
    <n v="5"/>
    <s v="MARIO LAZO"/>
    <n v="2024"/>
    <n v="2024"/>
    <n v="95"/>
    <n v="1"/>
    <n v="12"/>
    <m/>
    <s v="Feb  9 2024  9:46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0"/>
    <x v="5"/>
  </r>
  <r>
    <n v="38875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2"/>
    <s v="FEBRERO"/>
    <n v="5"/>
    <s v="MARIO LAZO"/>
    <n v="2024"/>
    <n v="2024"/>
    <n v="95"/>
    <n v="1"/>
    <n v="14"/>
    <m/>
    <s v="Feb  9 2024  9:46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0"/>
    <x v="5"/>
  </r>
  <r>
    <n v="388601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1"/>
    <s v="PRIMERA SEMANA"/>
    <n v="2"/>
    <s v="FEBRERO"/>
    <n v="4"/>
    <s v="DAVID GARCIA"/>
    <n v="2024"/>
    <n v="2024"/>
    <n v="48"/>
    <n v="1"/>
    <n v="200"/>
    <m/>
    <s v="Feb  9 2024  9:46AM"/>
    <x v="60"/>
    <x v="60"/>
    <n v="31"/>
    <s v="CIENTO  100 UNIDADES                                                "/>
    <n v="1"/>
    <s v="PRODUCTOS AGROPECUARIOS"/>
    <n v="3"/>
    <x v="4"/>
    <n v="634.41999999999996"/>
    <n v="288.37"/>
    <s v="Piña Golden Grande"/>
    <m/>
    <n v="0"/>
    <n v="9"/>
    <n v="2"/>
    <n v="10"/>
    <x v="5"/>
  </r>
  <r>
    <n v="388601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1"/>
    <s v="PRIMERA SEMANA"/>
    <n v="2"/>
    <s v="FEBRERO"/>
    <n v="4"/>
    <s v="DAVID GARCIA"/>
    <n v="2024"/>
    <n v="2024"/>
    <n v="48"/>
    <n v="1"/>
    <n v="150"/>
    <m/>
    <s v="Feb  9 2024  9:46AM"/>
    <x v="141"/>
    <x v="139"/>
    <n v="31"/>
    <s v="CIENTO  100 UNIDADES                                                "/>
    <n v="1"/>
    <s v="PRODUCTOS AGROPECUARIOS"/>
    <n v="3"/>
    <x v="4"/>
    <n v="402.53"/>
    <n v="182.97"/>
    <s v="Piña Golden Mediana"/>
    <m/>
    <n v="0"/>
    <n v="9"/>
    <n v="2"/>
    <n v="10"/>
    <x v="5"/>
  </r>
  <r>
    <n v="388601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1"/>
    <s v="PRIMERA SEMANA"/>
    <n v="2"/>
    <s v="FEBRERO"/>
    <n v="4"/>
    <s v="DAVID GARCIA"/>
    <n v="2024"/>
    <n v="2024"/>
    <n v="89"/>
    <n v="1"/>
    <n v="125"/>
    <m/>
    <s v="Feb  9 2024  9:46AM"/>
    <x v="143"/>
    <x v="141"/>
    <n v="31"/>
    <s v="CIENTO  100 UNIDADES                                                "/>
    <n v="1"/>
    <s v="PRODUCTOS AGROPECUARIOS"/>
    <n v="3"/>
    <x v="4"/>
    <n v="550"/>
    <n v="250"/>
    <s v="Piña Hawaiana Grande"/>
    <m/>
    <n v="0"/>
    <n v="9"/>
    <n v="2"/>
    <n v="10"/>
    <x v="5"/>
  </r>
  <r>
    <n v="38875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2"/>
    <s v="FEBRERO"/>
    <n v="5"/>
    <s v="MARIO LAZO"/>
    <n v="2024"/>
    <n v="2024"/>
    <n v="89"/>
    <n v="1"/>
    <n v="22"/>
    <m/>
    <s v="Feb  9 2024  9:47AM"/>
    <x v="26"/>
    <x v="26"/>
    <n v="74"/>
    <s v="SACO 35-40 LIBRAS"/>
    <n v="1"/>
    <s v="PRODUCTOS AGROPECUARIOS"/>
    <n v="2"/>
    <x v="3"/>
    <n v="38.590000000000003"/>
    <n v="17.54"/>
    <s v="Chile Jalapeño"/>
    <m/>
    <n v="0"/>
    <n v="9"/>
    <n v="2"/>
    <n v="10"/>
    <x v="5"/>
  </r>
  <r>
    <n v="388602"/>
    <n v="172"/>
    <n v="6"/>
    <s v=" SAN SALVADOR"/>
    <n v="14"/>
    <s v="SAN SALVADOR"/>
    <s v="RAMON KING"/>
    <m/>
    <s v="RAMON KING"/>
    <s v="MERCADO LA TIENDONA  SECTOR PARQUEO # 296 - 0"/>
    <s v="RAMON KING"/>
    <s v="(en blanco)"/>
    <n v="1"/>
    <s v="PRIMERA SEMANA"/>
    <n v="2"/>
    <s v="FEBRERO"/>
    <n v="4"/>
    <s v="DAVID GARCIA"/>
    <n v="2024"/>
    <n v="2024"/>
    <n v="89"/>
    <n v="1"/>
    <n v="32"/>
    <m/>
    <s v="Feb  9 2024  9:47AM"/>
    <x v="36"/>
    <x v="36"/>
    <n v="51"/>
    <s v="QUINTAL"/>
    <n v="1"/>
    <s v="PRODUCTOS AGROPECUARIOS"/>
    <n v="2"/>
    <x v="3"/>
    <n v="100"/>
    <n v="45.45"/>
    <s v="Papa Lengua Grande"/>
    <m/>
    <n v="0"/>
    <n v="9"/>
    <n v="2"/>
    <n v="10"/>
    <x v="5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30"/>
    <m/>
    <s v="Feb  9 2024  9:47AM"/>
    <x v="61"/>
    <x v="61"/>
    <n v="31"/>
    <s v="CIENTO  100 UNIDADES                                                "/>
    <n v="1"/>
    <s v="PRODUCTOS AGROPECUARIOS"/>
    <n v="3"/>
    <x v="4"/>
    <n v="87.09"/>
    <n v="39.590000000000003"/>
    <s v="Plátano Maduro Grande"/>
    <m/>
    <n v="0"/>
    <n v="9"/>
    <n v="2"/>
    <n v="6"/>
    <x v="3"/>
  </r>
  <r>
    <n v="388602"/>
    <n v="172"/>
    <n v="6"/>
    <s v=" SAN SALVADOR"/>
    <n v="14"/>
    <s v="SAN SALVADOR"/>
    <s v="RAMON KING"/>
    <m/>
    <s v="RAMON KING"/>
    <s v="MERCADO LA TIENDONA  SECTOR PARQUEO # 296 - 0"/>
    <s v="RAMON KING"/>
    <s v="(en blanco)"/>
    <n v="1"/>
    <s v="PRIMERA SEMANA"/>
    <n v="2"/>
    <s v="FEBRERO"/>
    <n v="4"/>
    <s v="DAVID GARCIA"/>
    <n v="2024"/>
    <n v="2024"/>
    <n v="89"/>
    <n v="1"/>
    <n v="62"/>
    <m/>
    <s v="Feb  9 2024  9:47AM"/>
    <x v="35"/>
    <x v="35"/>
    <n v="51"/>
    <s v="QUINTAL"/>
    <n v="1"/>
    <s v="PRODUCTOS AGROPECUARIOS"/>
    <n v="2"/>
    <x v="3"/>
    <n v="100"/>
    <n v="45.45"/>
    <s v="Papa Soloma Grande"/>
    <m/>
    <n v="0"/>
    <n v="9"/>
    <n v="2"/>
    <n v="10"/>
    <x v="5"/>
  </r>
  <r>
    <n v="388757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2"/>
    <s v="FEBRERO"/>
    <n v="5"/>
    <s v="MARIO LAZO"/>
    <n v="2024"/>
    <n v="2024"/>
    <n v="89"/>
    <n v="1"/>
    <n v="16"/>
    <m/>
    <s v="Feb  9 2024  9:47AM"/>
    <x v="144"/>
    <x v="142"/>
    <n v="49"/>
    <s v="MANOJO 50 UNIDADES                                          "/>
    <n v="1"/>
    <s v="PRODUCTOS AGROPECUARIOS"/>
    <n v="2"/>
    <x v="3"/>
    <n v="17.54"/>
    <n v="7.97"/>
    <s v="Cebolla Blanca Con Tallo Grande"/>
    <m/>
    <n v="0"/>
    <n v="9"/>
    <n v="2"/>
    <n v="10"/>
    <x v="5"/>
  </r>
  <r>
    <n v="388602"/>
    <n v="172"/>
    <n v="6"/>
    <s v=" SAN SALVADOR"/>
    <n v="14"/>
    <s v="SAN SALVADOR"/>
    <s v="RAMON KING"/>
    <m/>
    <s v="RAMON KING"/>
    <s v="MERCADO LA TIENDONA  SECTOR PARQUEO # 296 - 0"/>
    <s v="RAMON KING"/>
    <s v="(en blanco)"/>
    <n v="1"/>
    <s v="PRIMERA SEMANA"/>
    <n v="2"/>
    <s v="FEBRERO"/>
    <n v="4"/>
    <s v="DAVID GARCIA"/>
    <n v="2024"/>
    <n v="2024"/>
    <n v="89"/>
    <n v="1"/>
    <n v="60"/>
    <m/>
    <s v="Feb  9 2024  9:47AM"/>
    <x v="145"/>
    <x v="143"/>
    <n v="51"/>
    <s v="QUINTAL"/>
    <n v="1"/>
    <s v="PRODUCTOS AGROPECUARIOS"/>
    <n v="2"/>
    <x v="3"/>
    <n v="100"/>
    <n v="45.45"/>
    <s v="Papa Soloma Mediana"/>
    <m/>
    <n v="0"/>
    <n v="9"/>
    <n v="2"/>
    <n v="10"/>
    <x v="5"/>
  </r>
  <r>
    <n v="388757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2"/>
    <s v="FEBRERO"/>
    <n v="5"/>
    <s v="MARIO LAZO"/>
    <n v="2024"/>
    <n v="2024"/>
    <n v="89"/>
    <n v="1"/>
    <n v="14"/>
    <m/>
    <s v="Feb  9 2024  9:47AM"/>
    <x v="146"/>
    <x v="144"/>
    <n v="50"/>
    <s v="MANOJO 50 UNIDADES                                                 "/>
    <n v="1"/>
    <s v="PRODUCTOS AGROPECUARIOS"/>
    <n v="2"/>
    <x v="3"/>
    <n v="15.71"/>
    <n v="7.14"/>
    <s v="Cebolla Blanca Con Tallo Mediana"/>
    <m/>
    <n v="0"/>
    <n v="9"/>
    <n v="2"/>
    <n v="10"/>
    <x v="5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28"/>
    <m/>
    <s v="Feb  9 2024  9:47AM"/>
    <x v="62"/>
    <x v="62"/>
    <n v="31"/>
    <s v="CIENTO  100 UNIDADES                                                "/>
    <n v="1"/>
    <s v="PRODUCTOS AGROPECUARIOS"/>
    <n v="3"/>
    <x v="4"/>
    <n v="66.02"/>
    <n v="30.01"/>
    <s v="Plátano Maduro Mediano"/>
    <m/>
    <n v="0"/>
    <n v="9"/>
    <n v="2"/>
    <n v="6"/>
    <x v="3"/>
  </r>
  <r>
    <n v="388603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s v="(en blanco)"/>
    <n v="1"/>
    <s v="PRIMERA SEMANA"/>
    <n v="2"/>
    <s v="FEBRERO"/>
    <n v="4"/>
    <s v="DAVID GARCIA"/>
    <n v="2024"/>
    <n v="2024"/>
    <n v="89"/>
    <n v="1"/>
    <n v="26"/>
    <m/>
    <s v="Feb  9 2024  9:47AM"/>
    <x v="61"/>
    <x v="61"/>
    <n v="31"/>
    <s v="CIENTO  100 UNIDADES                                                "/>
    <n v="1"/>
    <s v="PRODUCTOS AGROPECUARIOS"/>
    <n v="3"/>
    <x v="4"/>
    <n v="87.09"/>
    <n v="39.590000000000003"/>
    <s v="Plátano Maduro Grande"/>
    <m/>
    <n v="0"/>
    <n v="9"/>
    <n v="2"/>
    <n v="10"/>
    <x v="5"/>
  </r>
  <r>
    <n v="388757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2"/>
    <s v="FEBRERO"/>
    <n v="5"/>
    <s v="MARIO LAZO"/>
    <n v="2024"/>
    <n v="2024"/>
    <n v="138"/>
    <n v="1"/>
    <n v="42"/>
    <m/>
    <s v="Feb  9 2024  9:47AM"/>
    <x v="23"/>
    <x v="23"/>
    <n v="68"/>
    <s v="SACO 150 UNIDADES"/>
    <n v="1"/>
    <s v="PRODUCTOS AGROPECUARIOS"/>
    <n v="2"/>
    <x v="3"/>
    <n v="57.5"/>
    <n v="26.14"/>
    <s v="Cebolla blanca Sin  tallo grande"/>
    <m/>
    <n v="0"/>
    <n v="9"/>
    <n v="2"/>
    <n v="10"/>
    <x v="5"/>
  </r>
  <r>
    <n v="388603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s v="(en blanco)"/>
    <n v="1"/>
    <s v="PRIMERA SEMANA"/>
    <n v="2"/>
    <s v="FEBRERO"/>
    <n v="4"/>
    <s v="DAVID GARCIA"/>
    <n v="2024"/>
    <n v="2024"/>
    <n v="89"/>
    <n v="1"/>
    <n v="15"/>
    <m/>
    <s v="Feb  9 2024  9:47AM"/>
    <x v="62"/>
    <x v="62"/>
    <n v="31"/>
    <s v="CIENTO  100 UNIDADES                                                "/>
    <n v="1"/>
    <s v="PRODUCTOS AGROPECUARIOS"/>
    <n v="3"/>
    <x v="4"/>
    <n v="66.02"/>
    <n v="30.01"/>
    <s v="Plátano Maduro Mediano"/>
    <m/>
    <n v="0"/>
    <n v="9"/>
    <n v="2"/>
    <n v="10"/>
    <x v="5"/>
  </r>
  <r>
    <n v="388757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2"/>
    <s v="FEBRERO"/>
    <n v="5"/>
    <s v="MARIO LAZO"/>
    <n v="2024"/>
    <n v="2024"/>
    <n v="138"/>
    <n v="1"/>
    <n v="39"/>
    <m/>
    <s v="Feb  9 2024  9:47AM"/>
    <x v="147"/>
    <x v="145"/>
    <n v="63"/>
    <s v="SACO  240-250 UNIDADES"/>
    <n v="1"/>
    <s v="PRODUCTOS AGROPECUARIOS"/>
    <n v="2"/>
    <x v="3"/>
    <n v="49.43"/>
    <n v="22.47"/>
    <s v="Cebolla Blanca Sin Tallo Mediana"/>
    <m/>
    <n v="0"/>
    <n v="9"/>
    <n v="2"/>
    <n v="10"/>
    <x v="5"/>
  </r>
  <r>
    <n v="388757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2"/>
    <s v="FEBRERO"/>
    <n v="5"/>
    <s v="MARIO LAZO"/>
    <n v="2024"/>
    <n v="2024"/>
    <n v="138"/>
    <n v="1"/>
    <n v="35"/>
    <m/>
    <s v="Feb  9 2024  9:47AM"/>
    <x v="24"/>
    <x v="24"/>
    <n v="72"/>
    <s v="SACO 215-225 UNIDADES                                            "/>
    <n v="1"/>
    <s v="PRODUCTOS AGROPECUARIOS"/>
    <n v="2"/>
    <x v="3"/>
    <n v="50.9"/>
    <n v="23.14"/>
    <s v="Cebolla Morada Sin Tallo "/>
    <m/>
    <n v="0"/>
    <n v="9"/>
    <n v="2"/>
    <n v="10"/>
    <x v="5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12"/>
    <m/>
    <s v="Feb  9 2024  9:48AM"/>
    <x v="148"/>
    <x v="146"/>
    <n v="52"/>
    <s v="QUINTAL "/>
    <n v="1"/>
    <s v="PRODUCTOS AGROPECUARIOS"/>
    <n v="3"/>
    <x v="4"/>
    <n v="100"/>
    <n v="45.45"/>
    <s v="Tamarindo con Cáscara"/>
    <m/>
    <n v="0"/>
    <n v="9"/>
    <n v="2"/>
    <n v="6"/>
    <x v="3"/>
  </r>
  <r>
    <n v="388604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1"/>
    <s v="PRIMERA SEMANA"/>
    <n v="2"/>
    <s v="FEBRERO"/>
    <n v="4"/>
    <s v="DAVID GARCIA"/>
    <n v="2024"/>
    <n v="2024"/>
    <n v="138"/>
    <n v="1"/>
    <n v="42"/>
    <m/>
    <s v="Feb  9 2024  9:48AM"/>
    <x v="23"/>
    <x v="23"/>
    <n v="68"/>
    <s v="SACO 150 UNIDADES"/>
    <n v="1"/>
    <s v="PRODUCTOS AGROPECUARIOS"/>
    <n v="2"/>
    <x v="3"/>
    <n v="57.5"/>
    <n v="26.14"/>
    <s v="Cebolla blanca Sin  tallo grande"/>
    <m/>
    <n v="0"/>
    <n v="9"/>
    <n v="2"/>
    <n v="10"/>
    <x v="5"/>
  </r>
  <r>
    <n v="388604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1"/>
    <s v="PRIMERA SEMANA"/>
    <n v="2"/>
    <s v="FEBRERO"/>
    <n v="4"/>
    <s v="DAVID GARCIA"/>
    <n v="2024"/>
    <n v="2024"/>
    <n v="138"/>
    <n v="1"/>
    <n v="39"/>
    <m/>
    <s v="Feb  9 2024  9:48AM"/>
    <x v="147"/>
    <x v="145"/>
    <n v="63"/>
    <s v="SACO  240-250 UNIDADES"/>
    <n v="1"/>
    <s v="PRODUCTOS AGROPECUARIOS"/>
    <n v="2"/>
    <x v="3"/>
    <n v="49.43"/>
    <n v="22.47"/>
    <s v="Cebolla Blanca Sin Tallo Mediana"/>
    <m/>
    <n v="0"/>
    <n v="9"/>
    <n v="2"/>
    <n v="10"/>
    <x v="5"/>
  </r>
  <r>
    <n v="388604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1"/>
    <s v="PRIMERA SEMANA"/>
    <n v="2"/>
    <s v="FEBRERO"/>
    <n v="4"/>
    <s v="DAVID GARCIA"/>
    <n v="2024"/>
    <n v="2024"/>
    <n v="138"/>
    <n v="1"/>
    <n v="35"/>
    <m/>
    <s v="Feb  9 2024  9:48AM"/>
    <x v="24"/>
    <x v="24"/>
    <n v="72"/>
    <s v="SACO 215-225 UNIDADES                                            "/>
    <n v="1"/>
    <s v="PRODUCTOS AGROPECUARIOS"/>
    <n v="2"/>
    <x v="3"/>
    <n v="50.9"/>
    <n v="23.14"/>
    <s v="Cebolla Morada Sin Tallo "/>
    <m/>
    <n v="0"/>
    <n v="9"/>
    <n v="2"/>
    <n v="10"/>
    <x v="5"/>
  </r>
  <r>
    <n v="388756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1"/>
    <s v="PRIMERA SEMANA"/>
    <n v="2"/>
    <s v="FEBRERO"/>
    <n v="5"/>
    <s v="MARIO LAZO"/>
    <n v="2024"/>
    <n v="2024"/>
    <n v="95"/>
    <n v="1"/>
    <n v="12"/>
    <m/>
    <s v="Feb  9 2024  9:48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0"/>
    <x v="5"/>
  </r>
  <r>
    <n v="388605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1"/>
    <s v="PRIMERA SEMANA"/>
    <n v="2"/>
    <s v="FEBRERO"/>
    <n v="4"/>
    <s v="DAVID GARCIA"/>
    <n v="2024"/>
    <n v="2024"/>
    <n v="89"/>
    <n v="1"/>
    <n v="26"/>
    <m/>
    <s v="Feb  9 2024  9:48AM"/>
    <x v="61"/>
    <x v="61"/>
    <n v="31"/>
    <s v="CIENTO  100 UNIDADES                                                "/>
    <n v="1"/>
    <s v="PRODUCTOS AGROPECUARIOS"/>
    <n v="3"/>
    <x v="4"/>
    <n v="87.09"/>
    <n v="39.590000000000003"/>
    <s v="Plátano Maduro Grande"/>
    <m/>
    <n v="0"/>
    <n v="9"/>
    <n v="2"/>
    <n v="10"/>
    <x v="5"/>
  </r>
  <r>
    <n v="388756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1"/>
    <s v="PRIMERA SEMANA"/>
    <n v="2"/>
    <s v="FEBRERO"/>
    <n v="5"/>
    <s v="MARIO LAZO"/>
    <n v="2024"/>
    <n v="2024"/>
    <n v="95"/>
    <n v="1"/>
    <n v="15"/>
    <m/>
    <s v="Feb  9 2024  9:48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0"/>
    <x v="5"/>
  </r>
  <r>
    <n v="388605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1"/>
    <s v="PRIMERA SEMANA"/>
    <n v="2"/>
    <s v="FEBRERO"/>
    <n v="4"/>
    <s v="DAVID GARCIA"/>
    <n v="2024"/>
    <n v="2024"/>
    <n v="89"/>
    <n v="1"/>
    <n v="16"/>
    <m/>
    <s v="Feb  9 2024  9:48AM"/>
    <x v="62"/>
    <x v="62"/>
    <n v="31"/>
    <s v="CIENTO  100 UNIDADES                                                "/>
    <n v="1"/>
    <s v="PRODUCTOS AGROPECUARIOS"/>
    <n v="3"/>
    <x v="4"/>
    <n v="66.02"/>
    <n v="30.01"/>
    <s v="Plátano Maduro Mediano"/>
    <m/>
    <n v="0"/>
    <n v="9"/>
    <n v="2"/>
    <n v="10"/>
    <x v="5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125"/>
    <m/>
    <s v="Feb  9 2024  9:48AM"/>
    <x v="63"/>
    <x v="63"/>
    <n v="52"/>
    <s v="QUINTAL "/>
    <n v="1"/>
    <s v="PRODUCTOS AGROPECUARIOS"/>
    <n v="3"/>
    <x v="4"/>
    <n v="100"/>
    <n v="45.45"/>
    <s v="Tamarindo sin Cáscara"/>
    <m/>
    <n v="0"/>
    <n v="9"/>
    <n v="2"/>
    <n v="6"/>
    <x v="3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60"/>
    <n v="1"/>
    <n v="12"/>
    <m/>
    <s v="Feb  9 2024  9:48AM"/>
    <x v="140"/>
    <x v="138"/>
    <n v="70"/>
    <s v="SACO 170-190 UNIDADES"/>
    <n v="1"/>
    <s v="PRODUCTOS AGROPECUARIOS"/>
    <n v="2"/>
    <x v="3"/>
    <n v="36.4"/>
    <n v="16.55"/>
    <s v="Chile  Verde Mediano"/>
    <m/>
    <n v="0"/>
    <n v="9"/>
    <n v="2"/>
    <n v="10"/>
    <x v="5"/>
  </r>
  <r>
    <n v="3886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2"/>
    <s v="FEBRERO"/>
    <n v="4"/>
    <s v="DAVID GARCIA"/>
    <n v="2024"/>
    <n v="2024"/>
    <n v="89"/>
    <n v="1"/>
    <n v="100"/>
    <m/>
    <s v="Feb  9 2024  9:49AM"/>
    <x v="149"/>
    <x v="147"/>
    <n v="59"/>
    <s v="RED 25 MANOJOS                                           "/>
    <n v="1"/>
    <s v="PRODUCTOS AGROPECUARIOS"/>
    <n v="2"/>
    <x v="3"/>
    <n v="135.94"/>
    <n v="61.79"/>
    <s v="Apio  Mediano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60"/>
    <n v="1"/>
    <n v="14"/>
    <m/>
    <s v="Feb  9 2024  9:49AM"/>
    <x v="25"/>
    <x v="25"/>
    <n v="62"/>
    <s v="SACO  140-150 UNIDADES                                                "/>
    <n v="1"/>
    <s v="PRODUCTOS AGROPECUARIOS"/>
    <n v="2"/>
    <x v="3"/>
    <n v="37.17"/>
    <n v="16.899999999999999"/>
    <s v="Chile Verde Grande"/>
    <m/>
    <n v="0"/>
    <n v="9"/>
    <n v="2"/>
    <n v="10"/>
    <x v="5"/>
  </r>
  <r>
    <n v="3886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2"/>
    <s v="FEBRERO"/>
    <n v="4"/>
    <s v="DAVID GARCIA"/>
    <n v="2024"/>
    <n v="2024"/>
    <n v="89"/>
    <n v="1"/>
    <n v="20"/>
    <m/>
    <s v="Feb  9 2024  9:49AM"/>
    <x v="20"/>
    <x v="20"/>
    <n v="20"/>
    <s v="CAJA  18-22 TALLOS"/>
    <n v="1"/>
    <s v="PRODUCTOS AGROPECUARIOS"/>
    <n v="2"/>
    <x v="3"/>
    <n v="61.86"/>
    <n v="28.12"/>
    <s v="Apio Grande"/>
    <m/>
    <n v="0"/>
    <n v="9"/>
    <n v="2"/>
    <n v="10"/>
    <x v="5"/>
  </r>
  <r>
    <n v="3886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2"/>
    <s v="FEBRERO"/>
    <n v="4"/>
    <s v="DAVID GARCIA"/>
    <n v="2024"/>
    <n v="2024"/>
    <n v="89"/>
    <n v="1"/>
    <n v="10"/>
    <m/>
    <s v="Feb  9 2024  9:49AM"/>
    <x v="22"/>
    <x v="22"/>
    <n v="19"/>
    <s v="CAJA  10-12 UNIDADES                                              "/>
    <n v="1"/>
    <s v="PRODUCTOS AGROPECUARIOS"/>
    <n v="2"/>
    <x v="3"/>
    <n v="27.31"/>
    <n v="12.41"/>
    <s v="Brocoli Grande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19"/>
    <m/>
    <s v="Feb  9 2024  9:49AM"/>
    <x v="19"/>
    <x v="19"/>
    <n v="28"/>
    <s v="CAJA 45-55 UNIDADES                                   "/>
    <n v="1"/>
    <s v="PRODUCTOS AGROPECUARIOS"/>
    <n v="2"/>
    <x v="3"/>
    <n v="11.2"/>
    <n v="5.09"/>
    <s v="Ajo Chino"/>
    <m/>
    <n v="0"/>
    <n v="9"/>
    <n v="2"/>
    <n v="17"/>
    <x v="4"/>
  </r>
  <r>
    <n v="3886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2"/>
    <s v="FEBRERO"/>
    <n v="4"/>
    <s v="DAVID GARCIA"/>
    <n v="2024"/>
    <n v="2024"/>
    <n v="89"/>
    <n v="1"/>
    <n v="16"/>
    <m/>
    <s v="Feb  9 2024  9:49AM"/>
    <x v="27"/>
    <x v="27"/>
    <n v="53"/>
    <s v="RED   12 UNIDADES"/>
    <n v="1"/>
    <s v="PRODUCTOS AGROPECUARIOS"/>
    <n v="2"/>
    <x v="3"/>
    <n v="46.19"/>
    <n v="21"/>
    <s v="Coliflor  Grande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95"/>
    <n v="1"/>
    <n v="12"/>
    <m/>
    <s v="Feb  9 2024  9:49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40"/>
    <m/>
    <s v="Feb  9 2024  9:49AM"/>
    <x v="23"/>
    <x v="23"/>
    <n v="68"/>
    <s v="SACO 150 UNIDADES"/>
    <n v="1"/>
    <s v="PRODUCTOS AGROPECUARIOS"/>
    <n v="2"/>
    <x v="3"/>
    <n v="57.5"/>
    <n v="26.14"/>
    <s v="Cebolla blanca Sin  tallo grande"/>
    <m/>
    <n v="0"/>
    <n v="9"/>
    <n v="2"/>
    <n v="17"/>
    <x v="4"/>
  </r>
  <r>
    <n v="3886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2"/>
    <s v="FEBRERO"/>
    <n v="4"/>
    <s v="DAVID GARCIA"/>
    <n v="2024"/>
    <n v="2024"/>
    <n v="89"/>
    <n v="1"/>
    <n v="22"/>
    <m/>
    <s v="Feb  9 2024  9:49AM"/>
    <x v="28"/>
    <x v="28"/>
    <n v="69"/>
    <s v="SACO 15-20 LIBRAS"/>
    <n v="1"/>
    <s v="PRODUCTOS AGROPECUARIOS"/>
    <n v="2"/>
    <x v="3"/>
    <n v="17.149999999999999"/>
    <n v="7.8"/>
    <s v="Ejote  Importado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95"/>
    <n v="1"/>
    <n v="14"/>
    <m/>
    <s v="Feb  9 2024  9:49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0"/>
    <x v="5"/>
  </r>
  <r>
    <n v="3886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2"/>
    <s v="FEBRERO"/>
    <n v="4"/>
    <s v="DAVID GARCIA"/>
    <n v="2024"/>
    <n v="2024"/>
    <n v="89"/>
    <n v="1"/>
    <n v="9"/>
    <m/>
    <s v="Feb  9 2024  9:49AM"/>
    <x v="32"/>
    <x v="32"/>
    <n v="26"/>
    <s v="CAJA 18-20 UNIDADES                                                 "/>
    <n v="1"/>
    <s v="PRODUCTOS AGROPECUARIOS"/>
    <n v="2"/>
    <x v="3"/>
    <n v="45.01"/>
    <n v="20.46"/>
    <s v="Lechuga de Cabeza Grande Caja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35"/>
    <m/>
    <s v="Feb  9 2024  9:49AM"/>
    <x v="24"/>
    <x v="24"/>
    <n v="72"/>
    <s v="SACO 215-225 UNIDADES                                            "/>
    <n v="1"/>
    <s v="PRODUCTOS AGROPECUARIOS"/>
    <n v="2"/>
    <x v="3"/>
    <n v="50.9"/>
    <n v="23.14"/>
    <s v="Cebolla Morada Sin Tallo "/>
    <m/>
    <n v="0"/>
    <n v="9"/>
    <n v="2"/>
    <n v="17"/>
    <x v="4"/>
  </r>
  <r>
    <n v="3886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2"/>
    <s v="FEBRERO"/>
    <n v="4"/>
    <s v="DAVID GARCIA"/>
    <n v="2024"/>
    <n v="2024"/>
    <n v="89"/>
    <n v="1"/>
    <n v="32"/>
    <m/>
    <s v="Feb  9 2024  9:49AM"/>
    <x v="36"/>
    <x v="36"/>
    <n v="51"/>
    <s v="QUINTAL"/>
    <n v="1"/>
    <s v="PRODUCTOS AGROPECUARIOS"/>
    <n v="2"/>
    <x v="3"/>
    <n v="100"/>
    <n v="45.45"/>
    <s v="Papa Lengua Grande"/>
    <m/>
    <n v="0"/>
    <n v="9"/>
    <n v="2"/>
    <n v="10"/>
    <x v="5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m/>
    <n v="1.25"/>
    <s v="Feb  9 2024  9:49AM"/>
    <x v="81"/>
    <x v="81"/>
    <n v="1"/>
    <s v="96 UNIDADES 144 LB"/>
    <n v="1"/>
    <s v="PRODUCTOS AGROPECUARIOS"/>
    <n v="4"/>
    <x v="1"/>
    <n v="144"/>
    <n v="65.45"/>
    <s v="Panela de primera clase"/>
    <m/>
    <n v="0"/>
    <n v="9"/>
    <n v="2"/>
    <n v="6"/>
    <x v="3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22"/>
    <m/>
    <s v="Feb  9 2024  9:49AM"/>
    <x v="26"/>
    <x v="26"/>
    <n v="74"/>
    <s v="SACO 35-40 LIBRAS"/>
    <n v="1"/>
    <s v="PRODUCTOS AGROPECUARIOS"/>
    <n v="2"/>
    <x v="3"/>
    <n v="38.590000000000003"/>
    <n v="17.54"/>
    <s v="Chile Jalapeño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100"/>
    <m/>
    <s v="Feb  9 2024  9:49AM"/>
    <x v="149"/>
    <x v="147"/>
    <n v="59"/>
    <s v="RED 25 MANOJOS                                           "/>
    <n v="1"/>
    <s v="PRODUCTOS AGROPECUARIOS"/>
    <n v="2"/>
    <x v="3"/>
    <n v="135.94"/>
    <n v="61.79"/>
    <s v="Apio  Mediano"/>
    <m/>
    <n v="0"/>
    <n v="9"/>
    <n v="2"/>
    <n v="10"/>
    <x v="5"/>
  </r>
  <r>
    <n v="3886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2"/>
    <s v="FEBRERO"/>
    <n v="4"/>
    <s v="DAVID GARCIA"/>
    <n v="2024"/>
    <n v="2024"/>
    <n v="89"/>
    <n v="1"/>
    <n v="62"/>
    <m/>
    <s v="Feb  9 2024  9:49AM"/>
    <x v="35"/>
    <x v="35"/>
    <n v="51"/>
    <s v="QUINTAL"/>
    <n v="1"/>
    <s v="PRODUCTOS AGROPECUARIOS"/>
    <n v="2"/>
    <x v="3"/>
    <n v="100"/>
    <n v="45.45"/>
    <s v="Papa Soloma Grande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40"/>
    <m/>
    <s v="Feb  9 2024  9:49AM"/>
    <x v="26"/>
    <x v="26"/>
    <n v="74"/>
    <s v="SACO 35-40 LIBRAS"/>
    <n v="1"/>
    <s v="PRODUCTOS AGROPECUARIOS"/>
    <n v="2"/>
    <x v="3"/>
    <n v="38.590000000000003"/>
    <n v="17.54"/>
    <s v="Chile Jalapeño"/>
    <m/>
    <n v="0"/>
    <n v="9"/>
    <n v="2"/>
    <n v="17"/>
    <x v="4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20"/>
    <m/>
    <s v="Feb  9 2024  9:49AM"/>
    <x v="20"/>
    <x v="20"/>
    <n v="20"/>
    <s v="CAJA  18-22 TALLOS"/>
    <n v="1"/>
    <s v="PRODUCTOS AGROPECUARIOS"/>
    <n v="2"/>
    <x v="3"/>
    <n v="61.86"/>
    <n v="28.12"/>
    <s v="Apio Grande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16"/>
    <m/>
    <s v="Feb  9 2024  9:49AM"/>
    <x v="144"/>
    <x v="142"/>
    <n v="49"/>
    <s v="MANOJO 50 UNIDADES                                          "/>
    <n v="1"/>
    <s v="PRODUCTOS AGROPECUARIOS"/>
    <n v="2"/>
    <x v="3"/>
    <n v="17.54"/>
    <n v="7.97"/>
    <s v="Cebolla Blanca Con Tallo Grande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14"/>
    <m/>
    <s v="Feb  9 2024  9:49AM"/>
    <x v="146"/>
    <x v="144"/>
    <n v="50"/>
    <s v="MANOJO 50 UNIDADES                                                 "/>
    <n v="1"/>
    <s v="PRODUCTOS AGROPECUARIOS"/>
    <n v="2"/>
    <x v="3"/>
    <n v="15.71"/>
    <n v="7.14"/>
    <s v="Cebolla Blanca Con Tallo Mediana"/>
    <m/>
    <n v="0"/>
    <n v="9"/>
    <n v="2"/>
    <n v="10"/>
    <x v="5"/>
  </r>
  <r>
    <n v="3886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2"/>
    <s v="FEBRERO"/>
    <n v="4"/>
    <s v="DAVID GARCIA"/>
    <n v="2024"/>
    <n v="2024"/>
    <n v="89"/>
    <n v="1"/>
    <n v="60"/>
    <m/>
    <s v="Feb  9 2024  9:49AM"/>
    <x v="145"/>
    <x v="143"/>
    <n v="51"/>
    <s v="QUINTAL"/>
    <n v="1"/>
    <s v="PRODUCTOS AGROPECUARIOS"/>
    <n v="2"/>
    <x v="3"/>
    <n v="100"/>
    <n v="45.45"/>
    <s v="Papa Soloma Mediana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20"/>
    <m/>
    <s v="Feb  9 2024  9:49AM"/>
    <x v="25"/>
    <x v="25"/>
    <n v="62"/>
    <s v="SACO  140-150 UNIDADES                                                "/>
    <n v="1"/>
    <s v="PRODUCTOS AGROPECUARIOS"/>
    <n v="2"/>
    <x v="3"/>
    <n v="37.17"/>
    <n v="16.899999999999999"/>
    <s v="Chile Verde Grande"/>
    <m/>
    <n v="0"/>
    <n v="9"/>
    <n v="2"/>
    <n v="17"/>
    <x v="4"/>
  </r>
  <r>
    <n v="3886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2"/>
    <s v="FEBRERO"/>
    <n v="4"/>
    <s v="DAVID GARCIA"/>
    <n v="2024"/>
    <n v="2024"/>
    <n v="89"/>
    <n v="1"/>
    <n v="10"/>
    <m/>
    <s v="Feb  9 2024  9:49AM"/>
    <x v="40"/>
    <x v="40"/>
    <n v="8"/>
    <s v="BOLSA 25-30 LIBRAS"/>
    <n v="1"/>
    <s v="PRODUCTOS AGROPECUARIOS"/>
    <n v="2"/>
    <x v="3"/>
    <n v="26.3"/>
    <n v="11.95"/>
    <s v="Rábano"/>
    <m/>
    <n v="0"/>
    <n v="9"/>
    <n v="2"/>
    <n v="10"/>
    <x v="5"/>
  </r>
  <r>
    <n v="3886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2"/>
    <s v="FEBRERO"/>
    <n v="4"/>
    <s v="DAVID GARCIA"/>
    <n v="2024"/>
    <n v="2024"/>
    <n v="89"/>
    <n v="1"/>
    <n v="29"/>
    <m/>
    <s v="Feb  9 2024  9:49AM"/>
    <x v="46"/>
    <x v="46"/>
    <n v="51"/>
    <s v="QUINTAL"/>
    <n v="1"/>
    <s v="PRODUCTOS AGROPECUARIOS"/>
    <n v="2"/>
    <x v="3"/>
    <n v="100"/>
    <n v="45.45"/>
    <s v="Zanahoria Grande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10"/>
    <m/>
    <s v="Feb  9 2024  9:49AM"/>
    <x v="22"/>
    <x v="22"/>
    <n v="19"/>
    <s v="CAJA  10-12 UNIDADES                                              "/>
    <n v="1"/>
    <s v="PRODUCTOS AGROPECUARIOS"/>
    <n v="2"/>
    <x v="3"/>
    <n v="27.31"/>
    <n v="12.41"/>
    <s v="Brocoli Grande"/>
    <m/>
    <n v="0"/>
    <n v="9"/>
    <n v="2"/>
    <n v="10"/>
    <x v="5"/>
  </r>
  <r>
    <n v="3886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2"/>
    <s v="FEBRERO"/>
    <n v="4"/>
    <s v="DAVID GARCIA"/>
    <n v="2024"/>
    <n v="2024"/>
    <n v="89"/>
    <n v="1"/>
    <n v="10"/>
    <m/>
    <s v="Feb  9 2024  9:50AM"/>
    <x v="47"/>
    <x v="47"/>
    <n v="11"/>
    <s v="BOLSA 33-36 LIBRAS"/>
    <n v="1"/>
    <s v="PRODUCTOS AGROPECUARIOS"/>
    <n v="2"/>
    <x v="3"/>
    <n v="34.94"/>
    <n v="15.88"/>
    <s v="Zanahoria Mediana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17"/>
    <m/>
    <s v="Feb  9 2024  9:50AM"/>
    <x v="27"/>
    <x v="27"/>
    <n v="53"/>
    <s v="RED   12 UNIDADES"/>
    <n v="1"/>
    <s v="PRODUCTOS AGROPECUARIOS"/>
    <n v="2"/>
    <x v="3"/>
    <n v="46.19"/>
    <n v="21"/>
    <s v="Coliflor  Grande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20"/>
    <m/>
    <s v="Feb  9 2024  9:50AM"/>
    <x v="28"/>
    <x v="28"/>
    <n v="69"/>
    <s v="SACO 15-20 LIBRAS"/>
    <n v="1"/>
    <s v="PRODUCTOS AGROPECUARIOS"/>
    <n v="2"/>
    <x v="3"/>
    <n v="17.149999999999999"/>
    <n v="7.8"/>
    <s v="Ejote  Importado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17"/>
    <m/>
    <s v="Feb  9 2024  9:50AM"/>
    <x v="28"/>
    <x v="28"/>
    <n v="69"/>
    <s v="SACO 15-20 LIBRAS"/>
    <n v="1"/>
    <s v="PRODUCTOS AGROPECUARIOS"/>
    <n v="2"/>
    <x v="3"/>
    <n v="17.149999999999999"/>
    <n v="7.8"/>
    <s v="Ejote  Importado"/>
    <m/>
    <n v="0"/>
    <n v="9"/>
    <n v="2"/>
    <n v="17"/>
    <x v="4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14"/>
    <m/>
    <s v="Feb  9 2024  9:50AM"/>
    <x v="150"/>
    <x v="148"/>
    <n v="76"/>
    <s v="SACO 90-100 UNIDADES                        "/>
    <n v="1"/>
    <s v="PRODUCTOS AGROPECUARIOS"/>
    <n v="2"/>
    <x v="3"/>
    <n v="119.38"/>
    <n v="54.26"/>
    <s v="Guisquil Oscuro Grande"/>
    <m/>
    <n v="0"/>
    <n v="9"/>
    <n v="2"/>
    <n v="10"/>
    <x v="5"/>
  </r>
  <r>
    <n v="388607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2"/>
    <s v="FEBRERO"/>
    <n v="4"/>
    <s v="DAVID GARCIA"/>
    <n v="2024"/>
    <n v="2024"/>
    <n v="89"/>
    <n v="1"/>
    <n v="32"/>
    <m/>
    <s v="Feb  9 2024  9:50AM"/>
    <x v="36"/>
    <x v="36"/>
    <n v="51"/>
    <s v="QUINTAL"/>
    <n v="1"/>
    <s v="PRODUCTOS AGROPECUARIOS"/>
    <n v="2"/>
    <x v="3"/>
    <n v="100"/>
    <n v="45.45"/>
    <s v="Papa Lengua Grande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9"/>
    <m/>
    <s v="Feb  9 2024  9:50AM"/>
    <x v="32"/>
    <x v="32"/>
    <n v="26"/>
    <s v="CAJA 18-20 UNIDADES                                                 "/>
    <n v="1"/>
    <s v="PRODUCTOS AGROPECUARIOS"/>
    <n v="2"/>
    <x v="3"/>
    <n v="45.01"/>
    <n v="20.46"/>
    <s v="Lechuga de Cabeza Grande Caja"/>
    <m/>
    <n v="0"/>
    <n v="9"/>
    <n v="2"/>
    <n v="10"/>
    <x v="5"/>
  </r>
  <r>
    <n v="388607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2"/>
    <s v="FEBRERO"/>
    <n v="4"/>
    <s v="DAVID GARCIA"/>
    <n v="2024"/>
    <n v="2024"/>
    <n v="89"/>
    <n v="1"/>
    <n v="62"/>
    <m/>
    <s v="Feb  9 2024  9:50AM"/>
    <x v="35"/>
    <x v="35"/>
    <n v="51"/>
    <s v="QUINTAL"/>
    <n v="1"/>
    <s v="PRODUCTOS AGROPECUARIOS"/>
    <n v="2"/>
    <x v="3"/>
    <n v="100"/>
    <n v="45.45"/>
    <s v="Papa Soloma Grande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17"/>
    <m/>
    <s v="Feb  9 2024  9:50AM"/>
    <x v="41"/>
    <x v="41"/>
    <n v="57"/>
    <s v="RED 10-12 UNIDADES                                              "/>
    <n v="1"/>
    <s v="PRODUCTOS AGROPECUARIOS"/>
    <n v="2"/>
    <x v="3"/>
    <n v="92.47"/>
    <n v="42.03"/>
    <s v="Repollo Verde Grande"/>
    <m/>
    <n v="0"/>
    <n v="9"/>
    <n v="2"/>
    <n v="10"/>
    <x v="5"/>
  </r>
  <r>
    <n v="388607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2"/>
    <s v="FEBRERO"/>
    <n v="4"/>
    <s v="DAVID GARCIA"/>
    <n v="2024"/>
    <n v="2024"/>
    <n v="89"/>
    <n v="1"/>
    <n v="60"/>
    <m/>
    <s v="Feb  9 2024  9:50AM"/>
    <x v="145"/>
    <x v="143"/>
    <n v="51"/>
    <s v="QUINTAL"/>
    <n v="1"/>
    <s v="PRODUCTOS AGROPECUARIOS"/>
    <n v="2"/>
    <x v="3"/>
    <n v="100"/>
    <n v="45.45"/>
    <s v="Papa Soloma Mediana"/>
    <m/>
    <n v="0"/>
    <n v="9"/>
    <n v="2"/>
    <n v="10"/>
    <x v="5"/>
  </r>
  <r>
    <n v="388607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2"/>
    <s v="FEBRERO"/>
    <n v="4"/>
    <s v="DAVID GARCIA"/>
    <n v="2024"/>
    <n v="2024"/>
    <n v="138"/>
    <n v="1"/>
    <n v="42"/>
    <m/>
    <s v="Feb  9 2024  9:50AM"/>
    <x v="23"/>
    <x v="23"/>
    <n v="68"/>
    <s v="SACO 150 UNIDADES"/>
    <n v="1"/>
    <s v="PRODUCTOS AGROPECUARIOS"/>
    <n v="2"/>
    <x v="3"/>
    <n v="57.5"/>
    <n v="26.14"/>
    <s v="Cebolla blanca Sin  tallo grande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14"/>
    <m/>
    <s v="Feb  9 2024  9:50AM"/>
    <x v="151"/>
    <x v="149"/>
    <n v="54"/>
    <s v="RED  14-15 UNIDADES                                              "/>
    <n v="1"/>
    <s v="PRODUCTOS AGROPECUARIOS"/>
    <n v="2"/>
    <x v="3"/>
    <n v="84.68"/>
    <n v="38.49"/>
    <s v="Repollo Verde Mediano"/>
    <m/>
    <n v="0"/>
    <n v="9"/>
    <n v="2"/>
    <n v="10"/>
    <x v="5"/>
  </r>
  <r>
    <n v="388607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2"/>
    <s v="FEBRERO"/>
    <n v="4"/>
    <s v="DAVID GARCIA"/>
    <n v="2024"/>
    <n v="2024"/>
    <n v="138"/>
    <n v="1"/>
    <n v="39"/>
    <m/>
    <s v="Feb  9 2024  9:50AM"/>
    <x v="147"/>
    <x v="145"/>
    <n v="63"/>
    <s v="SACO  240-250 UNIDADES"/>
    <n v="1"/>
    <s v="PRODUCTOS AGROPECUARIOS"/>
    <n v="2"/>
    <x v="3"/>
    <n v="49.43"/>
    <n v="22.47"/>
    <s v="Cebolla Blanca Sin Tallo Mediana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30"/>
    <m/>
    <s v="Feb  9 2024  9:50AM"/>
    <x v="46"/>
    <x v="46"/>
    <n v="51"/>
    <s v="QUINTAL"/>
    <n v="1"/>
    <s v="PRODUCTOS AGROPECUARIOS"/>
    <n v="2"/>
    <x v="3"/>
    <n v="100"/>
    <n v="45.45"/>
    <s v="Zanahoria Grande"/>
    <m/>
    <n v="0"/>
    <n v="9"/>
    <n v="2"/>
    <n v="10"/>
    <x v="5"/>
  </r>
  <r>
    <n v="388607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2"/>
    <s v="FEBRERO"/>
    <n v="4"/>
    <s v="DAVID GARCIA"/>
    <n v="2024"/>
    <n v="2024"/>
    <n v="138"/>
    <n v="1"/>
    <n v="35"/>
    <m/>
    <s v="Feb  9 2024  9:50AM"/>
    <x v="24"/>
    <x v="24"/>
    <n v="72"/>
    <s v="SACO 215-225 UNIDADES                                            "/>
    <n v="1"/>
    <s v="PRODUCTOS AGROPECUARIOS"/>
    <n v="2"/>
    <x v="3"/>
    <n v="50.9"/>
    <n v="23.14"/>
    <s v="Cebolla Morada Sin Tallo 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11"/>
    <m/>
    <s v="Feb  9 2024  9:50AM"/>
    <x v="47"/>
    <x v="47"/>
    <n v="11"/>
    <s v="BOLSA 33-36 LIBRAS"/>
    <n v="1"/>
    <s v="PRODUCTOS AGROPECUARIOS"/>
    <n v="2"/>
    <x v="3"/>
    <n v="34.94"/>
    <n v="15.88"/>
    <s v="Zanahoria Mediana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10"/>
    <m/>
    <s v="Feb  9 2024  9:50AM"/>
    <x v="40"/>
    <x v="40"/>
    <n v="8"/>
    <s v="BOLSA 25-30 LIBRAS"/>
    <n v="1"/>
    <s v="PRODUCTOS AGROPECUARIOS"/>
    <n v="2"/>
    <x v="3"/>
    <n v="26.3"/>
    <n v="11.95"/>
    <s v="Rábano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38"/>
    <m/>
    <s v="Feb  9 2024  9:50AM"/>
    <x v="133"/>
    <x v="132"/>
    <n v="75"/>
    <s v="SACO 90-100 LB"/>
    <n v="1"/>
    <s v="PRODUCTOS AGROPECUARIOS"/>
    <n v="2"/>
    <x v="3"/>
    <n v="100"/>
    <n v="45.45"/>
    <s v="Remolacha Grande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20"/>
    <m/>
    <s v="Feb  9 2024  9:50AM"/>
    <x v="31"/>
    <x v="31"/>
    <n v="9"/>
    <s v="BOLSA  50 UNIDADES                                           "/>
    <n v="1"/>
    <s v="PRODUCTOS AGROPECUARIOS"/>
    <n v="2"/>
    <x v="3"/>
    <n v="79.599999999999994"/>
    <n v="36.18"/>
    <s v="Güisquil Verde Grande"/>
    <m/>
    <n v="0"/>
    <n v="9"/>
    <n v="2"/>
    <n v="17"/>
    <x v="4"/>
  </r>
  <r>
    <n v="388608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1"/>
    <s v="PRIMERA SEMANA"/>
    <n v="2"/>
    <s v="FEBRERO"/>
    <n v="4"/>
    <s v="DAVID GARCIA"/>
    <n v="2024"/>
    <n v="2024"/>
    <n v="60"/>
    <n v="1"/>
    <n v="140"/>
    <m/>
    <s v="Feb  9 2024  9:51AM"/>
    <x v="134"/>
    <x v="41"/>
    <n v="36"/>
    <s v="CIENTO 800-1000 LIBRAS"/>
    <n v="1"/>
    <s v="PRODUCTOS AGROPECUARIOS"/>
    <n v="2"/>
    <x v="3"/>
    <n v="900"/>
    <n v="409.09"/>
    <s v="Repollo Verde Grande"/>
    <m/>
    <n v="0"/>
    <n v="9"/>
    <n v="2"/>
    <n v="10"/>
    <x v="5"/>
  </r>
  <r>
    <n v="388608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1"/>
    <s v="PRIMERA SEMANA"/>
    <n v="2"/>
    <s v="FEBRERO"/>
    <n v="4"/>
    <s v="DAVID GARCIA"/>
    <n v="2024"/>
    <n v="2024"/>
    <n v="60"/>
    <n v="1"/>
    <n v="70"/>
    <m/>
    <s v="Feb  9 2024  9:51AM"/>
    <x v="152"/>
    <x v="149"/>
    <n v="35"/>
    <s v="CIENTO 600-700 LIBRAS"/>
    <n v="1"/>
    <s v="PRODUCTOS AGROPECUARIOS"/>
    <n v="2"/>
    <x v="3"/>
    <n v="650"/>
    <n v="295.45"/>
    <s v="Repollo Verde Mediano"/>
    <m/>
    <n v="0"/>
    <n v="9"/>
    <n v="2"/>
    <n v="10"/>
    <x v="5"/>
  </r>
  <r>
    <n v="388754"/>
    <n v="639"/>
    <n v="6"/>
    <s v=" SAN SALVADOR"/>
    <n v="14"/>
    <s v="SAN SALVADOR"/>
    <s v="OBDULIO"/>
    <s v="BONILLA"/>
    <s v="OBDULIO BONILLA"/>
    <s v="MERCADO LA TIENDONA SECTOR DE TOMATE"/>
    <s v="OBDULIO BONILLA"/>
    <s v="(en blanco)"/>
    <n v="1"/>
    <s v="PRIMERA SEMANA"/>
    <n v="2"/>
    <s v="FEBRERO"/>
    <n v="5"/>
    <s v="MARIO LAZO"/>
    <n v="2024"/>
    <n v="2024"/>
    <n v="89"/>
    <n v="1"/>
    <n v="12"/>
    <m/>
    <s v="Feb  9 2024  9:51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0"/>
    <x v="5"/>
  </r>
  <r>
    <n v="388609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1"/>
    <s v="PRIMERA SEMANA"/>
    <n v="2"/>
    <s v="FEBRERO"/>
    <n v="4"/>
    <s v="DAVID GARCIA"/>
    <n v="2024"/>
    <n v="2024"/>
    <n v="89"/>
    <n v="1"/>
    <n v="20"/>
    <m/>
    <s v="Feb  9 2024  9:51AM"/>
    <x v="20"/>
    <x v="20"/>
    <n v="20"/>
    <s v="CAJA  18-22 TALLOS"/>
    <n v="1"/>
    <s v="PRODUCTOS AGROPECUARIOS"/>
    <n v="2"/>
    <x v="3"/>
    <n v="61.86"/>
    <n v="28.12"/>
    <s v="Apio Grande"/>
    <m/>
    <n v="0"/>
    <n v="9"/>
    <n v="2"/>
    <n v="10"/>
    <x v="5"/>
  </r>
  <r>
    <n v="388754"/>
    <n v="639"/>
    <n v="6"/>
    <s v=" SAN SALVADOR"/>
    <n v="14"/>
    <s v="SAN SALVADOR"/>
    <s v="OBDULIO"/>
    <s v="BONILLA"/>
    <s v="OBDULIO BONILLA"/>
    <s v="MERCADO LA TIENDONA SECTOR DE TOMATE"/>
    <s v="OBDULIO BONILLA"/>
    <s v="(en blanco)"/>
    <n v="1"/>
    <s v="PRIMERA SEMANA"/>
    <n v="2"/>
    <s v="FEBRERO"/>
    <n v="5"/>
    <s v="MARIO LAZO"/>
    <n v="2024"/>
    <n v="2024"/>
    <n v="89"/>
    <n v="1"/>
    <n v="14"/>
    <m/>
    <s v="Feb  9 2024  9:51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0"/>
    <x v="5"/>
  </r>
  <r>
    <n v="388609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1"/>
    <s v="PRIMERA SEMANA"/>
    <n v="2"/>
    <s v="FEBRERO"/>
    <n v="4"/>
    <s v="DAVID GARCIA"/>
    <n v="2024"/>
    <n v="2024"/>
    <n v="89"/>
    <n v="1"/>
    <n v="10"/>
    <m/>
    <s v="Feb  9 2024  9:51AM"/>
    <x v="22"/>
    <x v="22"/>
    <n v="19"/>
    <s v="CAJA  10-12 UNIDADES                                              "/>
    <n v="1"/>
    <s v="PRODUCTOS AGROPECUARIOS"/>
    <n v="2"/>
    <x v="3"/>
    <n v="27.31"/>
    <n v="12.41"/>
    <s v="Brocoli Grande"/>
    <m/>
    <n v="0"/>
    <n v="9"/>
    <n v="2"/>
    <n v="10"/>
    <x v="5"/>
  </r>
  <r>
    <n v="388609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1"/>
    <s v="PRIMERA SEMANA"/>
    <n v="2"/>
    <s v="FEBRERO"/>
    <n v="4"/>
    <s v="DAVID GARCIA"/>
    <n v="2024"/>
    <n v="2024"/>
    <n v="89"/>
    <n v="1"/>
    <n v="16"/>
    <m/>
    <s v="Feb  9 2024  9:51AM"/>
    <x v="27"/>
    <x v="27"/>
    <n v="53"/>
    <s v="RED   12 UNIDADES"/>
    <n v="1"/>
    <s v="PRODUCTOS AGROPECUARIOS"/>
    <n v="2"/>
    <x v="3"/>
    <n v="46.19"/>
    <n v="21"/>
    <s v="Coliflor  Grande"/>
    <m/>
    <n v="0"/>
    <n v="9"/>
    <n v="2"/>
    <n v="10"/>
    <x v="5"/>
  </r>
  <r>
    <n v="388754"/>
    <n v="639"/>
    <n v="6"/>
    <s v=" SAN SALVADOR"/>
    <n v="14"/>
    <s v="SAN SALVADOR"/>
    <s v="OBDULIO"/>
    <s v="BONILLA"/>
    <s v="OBDULIO BONILLA"/>
    <s v="MERCADO LA TIENDONA SECTOR DE TOMATE"/>
    <s v="OBDULIO BONILLA"/>
    <s v="(en blanco)"/>
    <n v="1"/>
    <s v="PRIMERA SEMANA"/>
    <n v="2"/>
    <s v="FEBRERO"/>
    <n v="5"/>
    <s v="MARIO LAZO"/>
    <n v="2024"/>
    <n v="2024"/>
    <n v="95"/>
    <n v="1"/>
    <n v="12"/>
    <m/>
    <s v="Feb  9 2024  9:51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0"/>
    <x v="5"/>
  </r>
  <r>
    <n v="388609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1"/>
    <s v="PRIMERA SEMANA"/>
    <n v="2"/>
    <s v="FEBRERO"/>
    <n v="4"/>
    <s v="DAVID GARCIA"/>
    <n v="2024"/>
    <n v="2024"/>
    <n v="89"/>
    <n v="1"/>
    <n v="20"/>
    <m/>
    <s v="Feb  9 2024  9:51AM"/>
    <x v="28"/>
    <x v="28"/>
    <n v="69"/>
    <s v="SACO 15-20 LIBRAS"/>
    <n v="1"/>
    <s v="PRODUCTOS AGROPECUARIOS"/>
    <n v="2"/>
    <x v="3"/>
    <n v="17.149999999999999"/>
    <n v="7.8"/>
    <s v="Ejote  Importado"/>
    <m/>
    <n v="0"/>
    <n v="9"/>
    <n v="2"/>
    <n v="10"/>
    <x v="5"/>
  </r>
  <r>
    <n v="388754"/>
    <n v="639"/>
    <n v="6"/>
    <s v=" SAN SALVADOR"/>
    <n v="14"/>
    <s v="SAN SALVADOR"/>
    <s v="OBDULIO"/>
    <s v="BONILLA"/>
    <s v="OBDULIO BONILLA"/>
    <s v="MERCADO LA TIENDONA SECTOR DE TOMATE"/>
    <s v="OBDULIO BONILLA"/>
    <s v="(en blanco)"/>
    <n v="1"/>
    <s v="PRIMERA SEMANA"/>
    <n v="2"/>
    <s v="FEBRERO"/>
    <n v="5"/>
    <s v="MARIO LAZO"/>
    <n v="2024"/>
    <n v="2024"/>
    <n v="95"/>
    <n v="1"/>
    <n v="11"/>
    <m/>
    <s v="Feb  9 2024  9:51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150"/>
    <m/>
    <s v="Feb  9 2024  9:51AM"/>
    <x v="33"/>
    <x v="33"/>
    <n v="31"/>
    <s v="CIENTO  100 UNIDADES                                                "/>
    <n v="1"/>
    <s v="PRODUCTOS AGROPECUARIOS"/>
    <n v="2"/>
    <x v="3"/>
    <n v="303.83"/>
    <n v="138.1"/>
    <s v="Melón Mediano"/>
    <m/>
    <n v="0"/>
    <n v="9"/>
    <n v="2"/>
    <n v="17"/>
    <x v="4"/>
  </r>
  <r>
    <n v="388609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1"/>
    <s v="PRIMERA SEMANA"/>
    <n v="2"/>
    <s v="FEBRERO"/>
    <n v="4"/>
    <s v="DAVID GARCIA"/>
    <n v="2024"/>
    <n v="2024"/>
    <n v="89"/>
    <n v="1"/>
    <n v="9"/>
    <m/>
    <s v="Feb  9 2024  9:51AM"/>
    <x v="32"/>
    <x v="32"/>
    <n v="26"/>
    <s v="CAJA 18-20 UNIDADES                                                 "/>
    <n v="1"/>
    <s v="PRODUCTOS AGROPECUARIOS"/>
    <n v="2"/>
    <x v="3"/>
    <n v="45.01"/>
    <n v="20.46"/>
    <s v="Lechuga de Cabeza Grande Caja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63"/>
    <m/>
    <s v="Feb  9 2024  9:51AM"/>
    <x v="35"/>
    <x v="35"/>
    <n v="51"/>
    <s v="QUINTAL"/>
    <n v="1"/>
    <s v="PRODUCTOS AGROPECUARIOS"/>
    <n v="2"/>
    <x v="3"/>
    <n v="100"/>
    <n v="45.45"/>
    <s v="Papa Soloma Grande"/>
    <m/>
    <n v="0"/>
    <n v="9"/>
    <n v="2"/>
    <n v="17"/>
    <x v="4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35"/>
    <m/>
    <s v="Feb  9 2024  9:51AM"/>
    <x v="38"/>
    <x v="38"/>
    <n v="61"/>
    <s v="SACO   200-225 UNIDADES                                            "/>
    <n v="1"/>
    <s v="PRODUCTOS AGROPECUARIOS"/>
    <n v="2"/>
    <x v="3"/>
    <n v="107.99"/>
    <n v="49.09"/>
    <s v="Pepino Mediano"/>
    <m/>
    <n v="0"/>
    <n v="9"/>
    <n v="2"/>
    <n v="17"/>
    <x v="4"/>
  </r>
  <r>
    <n v="388753"/>
    <n v="638"/>
    <n v="6"/>
    <s v=" SAN SALVADOR"/>
    <n v="14"/>
    <s v="SAN SALVADOR"/>
    <s v="REY"/>
    <s v="GARCIA"/>
    <s v="REY GARCIA"/>
    <s v="MERCADO LA TIENDONA SECTOR DE TOMATE"/>
    <s v="REY GARCIA"/>
    <s v="(en blanco)"/>
    <n v="1"/>
    <s v="PRIMERA SEMANA"/>
    <n v="2"/>
    <s v="FEBRERO"/>
    <n v="5"/>
    <s v="MARIO LAZO"/>
    <n v="2024"/>
    <n v="2024"/>
    <n v="95"/>
    <n v="1"/>
    <n v="12"/>
    <m/>
    <s v="Feb  9 2024  9:51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0"/>
    <x v="5"/>
  </r>
  <r>
    <n v="388753"/>
    <n v="638"/>
    <n v="6"/>
    <s v=" SAN SALVADOR"/>
    <n v="14"/>
    <s v="SAN SALVADOR"/>
    <s v="REY"/>
    <s v="GARCIA"/>
    <s v="REY GARCIA"/>
    <s v="MERCADO LA TIENDONA SECTOR DE TOMATE"/>
    <s v="REY GARCIA"/>
    <s v="(en blanco)"/>
    <n v="1"/>
    <s v="PRIMERA SEMANA"/>
    <n v="2"/>
    <s v="FEBRERO"/>
    <n v="5"/>
    <s v="MARIO LAZO"/>
    <n v="2024"/>
    <n v="2024"/>
    <n v="95"/>
    <n v="1"/>
    <n v="14"/>
    <m/>
    <s v="Feb  9 2024  9:51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0"/>
    <x v="5"/>
  </r>
  <r>
    <n v="388609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1"/>
    <s v="PRIMERA SEMANA"/>
    <n v="2"/>
    <s v="FEBRERO"/>
    <n v="4"/>
    <s v="DAVID GARCIA"/>
    <n v="2024"/>
    <n v="2024"/>
    <n v="89"/>
    <n v="1"/>
    <n v="14"/>
    <m/>
    <s v="Feb  9 2024  9:51AM"/>
    <x v="150"/>
    <x v="148"/>
    <n v="76"/>
    <s v="SACO 90-100 UNIDADES                        "/>
    <n v="1"/>
    <s v="PRODUCTOS AGROPECUARIOS"/>
    <n v="2"/>
    <x v="3"/>
    <n v="119.38"/>
    <n v="54.26"/>
    <s v="Guisquil Oscuro Grande"/>
    <m/>
    <n v="0"/>
    <n v="9"/>
    <n v="2"/>
    <n v="10"/>
    <x v="5"/>
  </r>
  <r>
    <n v="388609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1"/>
    <s v="PRIMERA SEMANA"/>
    <n v="2"/>
    <s v="FEBRERO"/>
    <n v="4"/>
    <s v="DAVID GARCIA"/>
    <n v="2024"/>
    <n v="2024"/>
    <n v="89"/>
    <n v="1"/>
    <n v="10"/>
    <m/>
    <s v="Feb  9 2024  9:51AM"/>
    <x v="40"/>
    <x v="40"/>
    <n v="8"/>
    <s v="BOLSA 25-30 LIBRAS"/>
    <n v="1"/>
    <s v="PRODUCTOS AGROPECUARIOS"/>
    <n v="2"/>
    <x v="3"/>
    <n v="26.3"/>
    <n v="11.95"/>
    <s v="Rábano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17"/>
    <m/>
    <s v="Feb  9 2024  9:51AM"/>
    <x v="41"/>
    <x v="41"/>
    <n v="57"/>
    <s v="RED 10-12 UNIDADES                                              "/>
    <n v="1"/>
    <s v="PRODUCTOS AGROPECUARIOS"/>
    <n v="2"/>
    <x v="3"/>
    <n v="92.47"/>
    <n v="42.03"/>
    <s v="Repollo Verde Grande"/>
    <m/>
    <n v="0"/>
    <n v="9"/>
    <n v="2"/>
    <n v="17"/>
    <x v="4"/>
  </r>
  <r>
    <n v="388609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1"/>
    <s v="PRIMERA SEMANA"/>
    <n v="2"/>
    <s v="FEBRERO"/>
    <n v="4"/>
    <s v="DAVID GARCIA"/>
    <n v="2024"/>
    <n v="2024"/>
    <n v="89"/>
    <n v="1"/>
    <n v="40"/>
    <m/>
    <s v="Feb  9 2024  9:51AM"/>
    <x v="133"/>
    <x v="132"/>
    <n v="75"/>
    <s v="SACO 90-100 LB"/>
    <n v="1"/>
    <s v="PRODUCTOS AGROPECUARIOS"/>
    <n v="2"/>
    <x v="3"/>
    <n v="100"/>
    <n v="45.45"/>
    <s v="Remolacha Grande"/>
    <m/>
    <n v="0"/>
    <n v="9"/>
    <n v="2"/>
    <n v="10"/>
    <x v="5"/>
  </r>
  <r>
    <n v="388609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1"/>
    <s v="PRIMERA SEMANA"/>
    <n v="2"/>
    <s v="FEBRERO"/>
    <n v="4"/>
    <s v="DAVID GARCIA"/>
    <n v="2024"/>
    <n v="2024"/>
    <n v="89"/>
    <n v="1"/>
    <n v="29"/>
    <m/>
    <s v="Feb  9 2024  9:52AM"/>
    <x v="46"/>
    <x v="46"/>
    <n v="51"/>
    <s v="QUINTAL"/>
    <n v="1"/>
    <s v="PRODUCTOS AGROPECUARIOS"/>
    <n v="2"/>
    <x v="3"/>
    <n v="100"/>
    <n v="45.45"/>
    <s v="Zanahoria Grande"/>
    <m/>
    <n v="0"/>
    <n v="9"/>
    <n v="2"/>
    <n v="10"/>
    <x v="5"/>
  </r>
  <r>
    <n v="388609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1"/>
    <s v="PRIMERA SEMANA"/>
    <n v="2"/>
    <s v="FEBRERO"/>
    <n v="4"/>
    <s v="DAVID GARCIA"/>
    <n v="2024"/>
    <n v="2024"/>
    <n v="89"/>
    <n v="1"/>
    <n v="10"/>
    <m/>
    <s v="Feb  9 2024  9:52AM"/>
    <x v="47"/>
    <x v="47"/>
    <n v="11"/>
    <s v="BOLSA 33-36 LIBRAS"/>
    <n v="1"/>
    <s v="PRODUCTOS AGROPECUARIOS"/>
    <n v="2"/>
    <x v="3"/>
    <n v="34.94"/>
    <n v="15.88"/>
    <s v="Zanahoria Mediana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40"/>
    <m/>
    <s v="Feb  9 2024  9:52AM"/>
    <x v="133"/>
    <x v="132"/>
    <n v="75"/>
    <s v="SACO 90-100 LB"/>
    <n v="1"/>
    <s v="PRODUCTOS AGROPECUARIOS"/>
    <n v="2"/>
    <x v="3"/>
    <n v="100"/>
    <n v="45.45"/>
    <s v="Remolacha Grande"/>
    <m/>
    <n v="0"/>
    <n v="9"/>
    <n v="2"/>
    <n v="17"/>
    <x v="4"/>
  </r>
  <r>
    <n v="388610"/>
    <n v="557"/>
    <n v="6"/>
    <s v=" SAN SALVADOR"/>
    <n v="14"/>
    <s v="SAN SALVADOR"/>
    <s v="MARTA "/>
    <s v="ORELLANA"/>
    <s v="MARTA ORELLANA"/>
    <s v="MERCADO LA TIENDONA LOCAL #49 RAMPLA DE PAPAS"/>
    <s v="MARTA ORELLANA"/>
    <s v="(en blanco)"/>
    <n v="1"/>
    <s v="PRIMERA SEMANA"/>
    <n v="2"/>
    <s v="FEBRERO"/>
    <n v="4"/>
    <s v="DAVID GARCIA"/>
    <n v="2024"/>
    <n v="2024"/>
    <n v="89"/>
    <n v="1"/>
    <n v="62"/>
    <m/>
    <s v="Feb  9 2024  9:52AM"/>
    <x v="35"/>
    <x v="35"/>
    <n v="51"/>
    <s v="QUINTAL"/>
    <n v="1"/>
    <s v="PRODUCTOS AGROPECUARIOS"/>
    <n v="2"/>
    <x v="3"/>
    <n v="100"/>
    <n v="45.45"/>
    <s v="Papa Soloma Grande"/>
    <m/>
    <n v="0"/>
    <n v="9"/>
    <n v="2"/>
    <n v="10"/>
    <x v="5"/>
  </r>
  <r>
    <n v="388752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1"/>
    <s v="PRIMERA SEMANA"/>
    <n v="2"/>
    <s v="FEBRERO"/>
    <n v="5"/>
    <s v="MARIO LAZO"/>
    <n v="2024"/>
    <n v="2024"/>
    <n v="351"/>
    <n v="1"/>
    <n v="18"/>
    <m/>
    <s v="Feb  9 2024  9:52AM"/>
    <x v="19"/>
    <x v="19"/>
    <n v="28"/>
    <s v="CAJA 45-55 UNIDADES                                   "/>
    <n v="1"/>
    <s v="PRODUCTOS AGROPECUARIOS"/>
    <n v="2"/>
    <x v="3"/>
    <n v="11.2"/>
    <n v="5.09"/>
    <s v="Ajo Chino"/>
    <m/>
    <n v="0"/>
    <n v="9"/>
    <n v="2"/>
    <n v="10"/>
    <x v="5"/>
  </r>
  <r>
    <n v="388610"/>
    <n v="557"/>
    <n v="6"/>
    <s v=" SAN SALVADOR"/>
    <n v="14"/>
    <s v="SAN SALVADOR"/>
    <s v="MARTA "/>
    <s v="ORELLANA"/>
    <s v="MARTA ORELLANA"/>
    <s v="MERCADO LA TIENDONA LOCAL #49 RAMPLA DE PAPAS"/>
    <s v="MARTA ORELLANA"/>
    <s v="(en blanco)"/>
    <n v="1"/>
    <s v="PRIMERA SEMANA"/>
    <n v="2"/>
    <s v="FEBRERO"/>
    <n v="4"/>
    <s v="DAVID GARCIA"/>
    <n v="2024"/>
    <n v="2024"/>
    <n v="89"/>
    <n v="1"/>
    <n v="60"/>
    <m/>
    <s v="Feb  9 2024  9:52AM"/>
    <x v="145"/>
    <x v="143"/>
    <n v="51"/>
    <s v="QUINTAL"/>
    <n v="1"/>
    <s v="PRODUCTOS AGROPECUARIOS"/>
    <n v="2"/>
    <x v="3"/>
    <n v="100"/>
    <n v="45.45"/>
    <s v="Papa Soloma Mediana"/>
    <m/>
    <n v="0"/>
    <n v="9"/>
    <n v="2"/>
    <n v="10"/>
    <x v="5"/>
  </r>
  <r>
    <n v="388752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1"/>
    <s v="PRIMERA SEMANA"/>
    <n v="2"/>
    <s v="FEBRERO"/>
    <n v="5"/>
    <s v="MARIO LAZO"/>
    <n v="2024"/>
    <n v="2024"/>
    <n v="138"/>
    <n v="1"/>
    <n v="41"/>
    <m/>
    <s v="Feb  9 2024  9:52AM"/>
    <x v="23"/>
    <x v="23"/>
    <n v="68"/>
    <s v="SACO 150 UNIDADES"/>
    <n v="1"/>
    <s v="PRODUCTOS AGROPECUARIOS"/>
    <n v="2"/>
    <x v="3"/>
    <n v="57.5"/>
    <n v="26.14"/>
    <s v="Cebolla blanca Sin  tallo grande"/>
    <m/>
    <n v="0"/>
    <n v="9"/>
    <n v="2"/>
    <n v="10"/>
    <x v="5"/>
  </r>
  <r>
    <n v="388752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1"/>
    <s v="PRIMERA SEMANA"/>
    <n v="2"/>
    <s v="FEBRERO"/>
    <n v="5"/>
    <s v="MARIO LAZO"/>
    <n v="2024"/>
    <n v="2024"/>
    <n v="138"/>
    <n v="1"/>
    <n v="38"/>
    <m/>
    <s v="Feb  9 2024  9:52AM"/>
    <x v="147"/>
    <x v="145"/>
    <n v="63"/>
    <s v="SACO  240-250 UNIDADES"/>
    <n v="1"/>
    <s v="PRODUCTOS AGROPECUARIOS"/>
    <n v="2"/>
    <x v="3"/>
    <n v="49.43"/>
    <n v="22.47"/>
    <s v="Cebolla Blanca Sin Tallo Mediana"/>
    <m/>
    <n v="0"/>
    <n v="9"/>
    <n v="2"/>
    <n v="10"/>
    <x v="5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60"/>
    <n v="1"/>
    <n v="65"/>
    <m/>
    <s v="Feb  9 2024  9:52AM"/>
    <x v="153"/>
    <x v="150"/>
    <n v="31"/>
    <s v="CIENTO  100 UNIDADES                                                "/>
    <n v="1"/>
    <s v="PRODUCTOS AGROPECUARIOS"/>
    <n v="3"/>
    <x v="4"/>
    <n v="525"/>
    <n v="238.64"/>
    <s v="Coco Verde Grande"/>
    <m/>
    <n v="0"/>
    <n v="9"/>
    <n v="2"/>
    <n v="10"/>
    <x v="5"/>
  </r>
  <r>
    <n v="388752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1"/>
    <s v="PRIMERA SEMANA"/>
    <n v="2"/>
    <s v="FEBRERO"/>
    <n v="5"/>
    <s v="MARIO LAZO"/>
    <n v="2024"/>
    <n v="2024"/>
    <n v="138"/>
    <n v="1"/>
    <n v="35"/>
    <m/>
    <s v="Feb  9 2024  9:52AM"/>
    <x v="24"/>
    <x v="24"/>
    <n v="72"/>
    <s v="SACO 215-225 UNIDADES                                            "/>
    <n v="1"/>
    <s v="PRODUCTOS AGROPECUARIOS"/>
    <n v="2"/>
    <x v="3"/>
    <n v="50.9"/>
    <n v="23.14"/>
    <s v="Cebolla Morada Sin Tallo "/>
    <m/>
    <n v="0"/>
    <n v="9"/>
    <n v="2"/>
    <n v="10"/>
    <x v="5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60"/>
    <n v="1"/>
    <n v="16"/>
    <m/>
    <s v="Feb  9 2024  9:52AM"/>
    <x v="53"/>
    <x v="53"/>
    <n v="31"/>
    <s v="CIENTO  100 UNIDADES                                                "/>
    <n v="1"/>
    <s v="PRODUCTOS AGROPECUARIOS"/>
    <n v="3"/>
    <x v="4"/>
    <n v="25.5"/>
    <n v="11.59"/>
    <s v="Limon Pérsico Grande"/>
    <m/>
    <n v="0"/>
    <n v="9"/>
    <n v="2"/>
    <n v="10"/>
    <x v="5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60"/>
    <n v="1"/>
    <n v="14"/>
    <m/>
    <s v="Feb  9 2024  9:52AM"/>
    <x v="154"/>
    <x v="151"/>
    <n v="31"/>
    <s v="CIENTO  100 UNIDADES                                                "/>
    <n v="1"/>
    <s v="PRODUCTOS AGROPECUARIOS"/>
    <n v="3"/>
    <x v="4"/>
    <n v="12.86"/>
    <n v="5.85"/>
    <s v="Limon Pérsico Mediano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350"/>
    <m/>
    <s v="Feb  9 2024  9:52AM"/>
    <x v="42"/>
    <x v="42"/>
    <n v="31"/>
    <s v="CIENTO  100 UNIDADES                                                "/>
    <n v="1"/>
    <s v="PRODUCTOS AGROPECUARIOS"/>
    <n v="2"/>
    <x v="3"/>
    <n v="1279.17"/>
    <n v="581.44000000000005"/>
    <s v="Sandia Redonda Grande"/>
    <m/>
    <n v="0"/>
    <n v="9"/>
    <n v="2"/>
    <n v="17"/>
    <x v="4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60"/>
    <n v="1"/>
    <n v="12"/>
    <m/>
    <s v="Feb  9 2024  9:52AM"/>
    <x v="54"/>
    <x v="54"/>
    <n v="31"/>
    <s v="CIENTO  100 UNIDADES                                                "/>
    <n v="1"/>
    <s v="PRODUCTOS AGROPECUARIOS"/>
    <n v="3"/>
    <x v="4"/>
    <n v="38"/>
    <n v="17.27"/>
    <s v="Mandarina Grande"/>
    <m/>
    <n v="0"/>
    <n v="9"/>
    <n v="2"/>
    <n v="10"/>
    <x v="5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60"/>
    <n v="1"/>
    <n v="8"/>
    <m/>
    <s v="Feb  9 2024  9:52AM"/>
    <x v="137"/>
    <x v="135"/>
    <n v="31"/>
    <s v="CIENTO  100 UNIDADES                                                "/>
    <n v="1"/>
    <s v="PRODUCTOS AGROPECUARIOS"/>
    <n v="3"/>
    <x v="4"/>
    <n v="22.35"/>
    <n v="10.16"/>
    <s v="Mandarina Mediana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17"/>
    <m/>
    <s v="Feb  9 2024  9:53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7"/>
    <x v="4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60"/>
    <n v="1"/>
    <n v="5"/>
    <m/>
    <s v="Feb  9 2024  9:53AM"/>
    <x v="155"/>
    <x v="152"/>
    <n v="33"/>
    <s v="CIENTO 40-50 LIBRAS"/>
    <n v="1"/>
    <s v="PRODUCTOS AGROPECUARIOS"/>
    <n v="3"/>
    <x v="4"/>
    <n v="45"/>
    <n v="20.45"/>
    <s v="Mango Verde Grande"/>
    <m/>
    <n v="1"/>
    <n v="9"/>
    <n v="2"/>
    <n v="10"/>
    <x v="5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60"/>
    <n v="1"/>
    <n v="3"/>
    <m/>
    <s v="Feb  9 2024  9:53AM"/>
    <x v="138"/>
    <x v="136"/>
    <n v="32"/>
    <s v="CIENTO 25-30 LIBRAS"/>
    <n v="1"/>
    <s v="PRODUCTOS AGROPECUARIOS"/>
    <n v="3"/>
    <x v="4"/>
    <n v="27.5"/>
    <n v="12.5"/>
    <s v="Mango Verde Mediano"/>
    <m/>
    <n v="1"/>
    <n v="9"/>
    <n v="2"/>
    <n v="10"/>
    <x v="5"/>
  </r>
  <r>
    <n v="388751"/>
    <n v="626"/>
    <n v="6"/>
    <s v=" SAN SALVADOR"/>
    <n v="14"/>
    <s v="SAN SALVADOR"/>
    <s v="FLOR DE MARIA"/>
    <s v="GARCIA"/>
    <s v="FLOR DE MARIA GARCI"/>
    <s v="MERCADO LA TIENDONA CALLE PRINCIPAL LOCAL S/N"/>
    <s v="FLOR DE MARIA"/>
    <s v="(en blanco)"/>
    <n v="1"/>
    <s v="PRIMERA SEMANA"/>
    <n v="2"/>
    <s v="FEBRERO"/>
    <n v="5"/>
    <s v="MARIO LAZO"/>
    <n v="2024"/>
    <n v="2024"/>
    <n v="60"/>
    <n v="1"/>
    <n v="12"/>
    <m/>
    <s v="Feb  9 2024  9:53AM"/>
    <x v="140"/>
    <x v="138"/>
    <n v="70"/>
    <s v="SACO 170-190 UNIDADES"/>
    <n v="1"/>
    <s v="PRODUCTOS AGROPECUARIOS"/>
    <n v="2"/>
    <x v="3"/>
    <n v="36.4"/>
    <n v="16.55"/>
    <s v="Chile  Verde Mediano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40"/>
    <m/>
    <s v="Feb  9 2024  9:53AM"/>
    <x v="45"/>
    <x v="45"/>
    <n v="66"/>
    <s v="SACO 133-135 LIBRAS"/>
    <n v="1"/>
    <s v="PRODUCTOS AGROPECUARIOS"/>
    <n v="2"/>
    <x v="3"/>
    <n v="134"/>
    <n v="60.91"/>
    <s v="Yuca Blanca"/>
    <m/>
    <n v="0"/>
    <n v="9"/>
    <n v="2"/>
    <n v="17"/>
    <x v="4"/>
  </r>
  <r>
    <n v="388751"/>
    <n v="626"/>
    <n v="6"/>
    <s v=" SAN SALVADOR"/>
    <n v="14"/>
    <s v="SAN SALVADOR"/>
    <s v="FLOR DE MARIA"/>
    <s v="GARCIA"/>
    <s v="FLOR DE MARIA GARCI"/>
    <s v="MERCADO LA TIENDONA CALLE PRINCIPAL LOCAL S/N"/>
    <s v="FLOR DE MARIA"/>
    <s v="(en blanco)"/>
    <n v="1"/>
    <s v="PRIMERA SEMANA"/>
    <n v="2"/>
    <s v="FEBRERO"/>
    <n v="5"/>
    <s v="MARIO LAZO"/>
    <n v="2024"/>
    <n v="2024"/>
    <n v="60"/>
    <n v="1"/>
    <n v="14"/>
    <m/>
    <s v="Feb  9 2024  9:53AM"/>
    <x v="25"/>
    <x v="25"/>
    <n v="62"/>
    <s v="SACO  140-150 UNIDADES                                                "/>
    <n v="1"/>
    <s v="PRODUCTOS AGROPECUARIOS"/>
    <n v="2"/>
    <x v="3"/>
    <n v="37.17"/>
    <n v="16.899999999999999"/>
    <s v="Chile Verde Grande"/>
    <m/>
    <n v="0"/>
    <n v="9"/>
    <n v="2"/>
    <n v="10"/>
    <x v="5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89"/>
    <n v="1"/>
    <n v="10"/>
    <m/>
    <s v="Feb  9 2024  9:53AM"/>
    <x v="50"/>
    <x v="50"/>
    <n v="27"/>
    <s v="CAJA 40 LIBRAS 90-100 UNIDADES"/>
    <n v="1"/>
    <s v="PRODUCTOS AGROPECUARIOS"/>
    <n v="3"/>
    <x v="4"/>
    <n v="40"/>
    <n v="18.18"/>
    <s v="Banano Maduro Grande Caja"/>
    <m/>
    <n v="0"/>
    <n v="9"/>
    <n v="2"/>
    <n v="10"/>
    <x v="5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89"/>
    <n v="1"/>
    <n v="8"/>
    <m/>
    <s v="Feb  9 2024  9:53AM"/>
    <x v="102"/>
    <x v="50"/>
    <n v="31"/>
    <s v="CIENTO  100 UNIDADES                                                "/>
    <n v="1"/>
    <s v="PRODUCTOS AGROPECUARIOS"/>
    <n v="3"/>
    <x v="4"/>
    <n v="49.63"/>
    <n v="22.56"/>
    <s v="Banano Maduro Grande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28"/>
    <m/>
    <s v="Feb  9 2024  9:53AM"/>
    <x v="46"/>
    <x v="46"/>
    <n v="51"/>
    <s v="QUINTAL"/>
    <n v="1"/>
    <s v="PRODUCTOS AGROPECUARIOS"/>
    <n v="2"/>
    <x v="3"/>
    <n v="100"/>
    <n v="45.45"/>
    <s v="Zanahoria Grande"/>
    <m/>
    <n v="0"/>
    <n v="9"/>
    <n v="2"/>
    <n v="17"/>
    <x v="4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89"/>
    <n v="1"/>
    <n v="65"/>
    <m/>
    <s v="Feb  9 2024  9:53AM"/>
    <x v="156"/>
    <x v="153"/>
    <n v="42"/>
    <s v="JABA 35-38 LIBRAS"/>
    <n v="1"/>
    <s v="PRODUCTOS AGROPECUARIOS"/>
    <n v="3"/>
    <x v="4"/>
    <n v="36.5"/>
    <n v="16.59"/>
    <s v="Fresa Grande"/>
    <m/>
    <n v="0"/>
    <n v="9"/>
    <n v="2"/>
    <n v="10"/>
    <x v="5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89"/>
    <n v="1"/>
    <n v="12"/>
    <m/>
    <s v="Feb  9 2024  9:53AM"/>
    <x v="56"/>
    <x v="56"/>
    <n v="38"/>
    <s v="JABA  10-12 UNIDADES"/>
    <n v="1"/>
    <s v="PRODUCTOS AGROPECUARIOS"/>
    <n v="3"/>
    <x v="4"/>
    <n v="35.04"/>
    <n v="15.93"/>
    <s v="Papaya Tainung Grande"/>
    <m/>
    <n v="0"/>
    <n v="9"/>
    <n v="2"/>
    <n v="10"/>
    <x v="5"/>
  </r>
  <r>
    <n v="388751"/>
    <n v="626"/>
    <n v="6"/>
    <s v=" SAN SALVADOR"/>
    <n v="14"/>
    <s v="SAN SALVADOR"/>
    <s v="FLOR DE MARIA"/>
    <s v="GARCIA"/>
    <s v="FLOR DE MARIA GARCI"/>
    <s v="MERCADO LA TIENDONA CALLE PRINCIPAL LOCAL S/N"/>
    <s v="FLOR DE MARIA"/>
    <s v="(en blanco)"/>
    <n v="1"/>
    <s v="PRIMERA SEMANA"/>
    <n v="2"/>
    <s v="FEBRERO"/>
    <n v="5"/>
    <s v="MARIO LAZO"/>
    <n v="2024"/>
    <n v="2024"/>
    <n v="89"/>
    <n v="1"/>
    <n v="20"/>
    <m/>
    <s v="Feb  9 2024  9:53AM"/>
    <x v="26"/>
    <x v="26"/>
    <n v="74"/>
    <s v="SACO 35-40 LIBRAS"/>
    <n v="1"/>
    <s v="PRODUCTOS AGROPECUARIOS"/>
    <n v="2"/>
    <x v="3"/>
    <n v="38.590000000000003"/>
    <n v="17.54"/>
    <s v="Chile Jalapeño"/>
    <m/>
    <n v="0"/>
    <n v="9"/>
    <n v="2"/>
    <n v="10"/>
    <x v="5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89"/>
    <n v="1"/>
    <n v="10"/>
    <m/>
    <s v="Feb  9 2024  9:53AM"/>
    <x v="57"/>
    <x v="57"/>
    <n v="39"/>
    <s v="JABA  13-15 UNIDADES"/>
    <n v="1"/>
    <s v="PRODUCTOS AGROPECUARIOS"/>
    <n v="3"/>
    <x v="4"/>
    <n v="35.19"/>
    <n v="16"/>
    <s v="Papaya Tainung Mediana"/>
    <m/>
    <n v="0"/>
    <n v="9"/>
    <n v="2"/>
    <n v="10"/>
    <x v="5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89"/>
    <n v="1"/>
    <n v="30"/>
    <m/>
    <s v="Feb  9 2024  9:53AM"/>
    <x v="157"/>
    <x v="154"/>
    <n v="56"/>
    <s v="RED  45-50 UNIDADES                                  "/>
    <n v="1"/>
    <s v="PRODUCTOS AGROPECUARIOS"/>
    <n v="3"/>
    <x v="4"/>
    <n v="59"/>
    <n v="26.82"/>
    <s v="Zapote"/>
    <m/>
    <n v="0"/>
    <n v="9"/>
    <n v="2"/>
    <n v="10"/>
    <x v="5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138"/>
    <n v="1"/>
    <n v="25"/>
    <m/>
    <s v="Feb  9 2024  9:53AM"/>
    <x v="49"/>
    <x v="49"/>
    <n v="23"/>
    <s v="CAJA 10 KG 50- 60 UNIDADES"/>
    <n v="1"/>
    <s v="PRODUCTOS AGROPECUARIOS"/>
    <n v="3"/>
    <x v="4"/>
    <n v="22"/>
    <n v="10"/>
    <s v="Aguacate Hass Grande"/>
    <m/>
    <n v="0"/>
    <n v="9"/>
    <n v="2"/>
    <n v="10"/>
    <x v="5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138"/>
    <n v="1"/>
    <n v="23"/>
    <m/>
    <s v="Feb  9 2024  9:53AM"/>
    <x v="48"/>
    <x v="48"/>
    <n v="24"/>
    <s v="CAJA 10 KG 60-70 UNIDADES"/>
    <n v="1"/>
    <s v="PRODUCTOS AGROPECUARIOS"/>
    <n v="3"/>
    <x v="4"/>
    <n v="22"/>
    <n v="10"/>
    <s v="Aguacate Hass Mediano"/>
    <m/>
    <n v="0"/>
    <n v="9"/>
    <n v="2"/>
    <n v="10"/>
    <x v="5"/>
  </r>
  <r>
    <n v="388435"/>
    <n v="715"/>
    <n v="4"/>
    <s v=" CHALATENANGO"/>
    <n v="7"/>
    <s v="CHALATENANGO"/>
    <s v="ISABEL"/>
    <s v="MENJIVAR"/>
    <s v="ISABEL MENJIVAR"/>
    <s v="MERCADO MUNICIPAL PUESTO #272"/>
    <s v="ISABEL MENJIVAR"/>
    <s v="(en blanco)"/>
    <n v="1"/>
    <s v="PRIMERA SEMANA"/>
    <n v="2"/>
    <s v="FEBRERO"/>
    <n v="8"/>
    <s v="NESTOR ENRIQUE MARTINEZ GUILLÉN"/>
    <n v="2024"/>
    <n v="2024"/>
    <n v="60"/>
    <n v="1"/>
    <n v="3.5"/>
    <m/>
    <s v="Feb  9 2024  9:53AM"/>
    <x v="86"/>
    <x v="86"/>
    <n v="16"/>
    <s v="BOTELLA"/>
    <n v="1"/>
    <s v="PRODUCTOS AGROPECUARIOS"/>
    <n v="9"/>
    <x v="8"/>
    <n v="1.6"/>
    <n v="0.73"/>
    <s v="Crema"/>
    <m/>
    <n v="0"/>
    <n v="9"/>
    <n v="2"/>
    <n v="6"/>
    <x v="3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157"/>
    <n v="1"/>
    <n v="32"/>
    <m/>
    <s v="Feb  9 2024  9:53AM"/>
    <x v="55"/>
    <x v="55"/>
    <n v="31"/>
    <s v="CIENTO  100 UNIDADES                                                "/>
    <n v="1"/>
    <s v="PRODUCTOS AGROPECUARIOS"/>
    <n v="3"/>
    <x v="4"/>
    <n v="37.5"/>
    <n v="17.05"/>
    <s v="Maracuyá Redonda Grande"/>
    <m/>
    <n v="0"/>
    <n v="9"/>
    <n v="2"/>
    <n v="10"/>
    <x v="5"/>
  </r>
  <r>
    <n v="3887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89"/>
    <n v="1"/>
    <n v="33"/>
    <m/>
    <s v="Feb  9 2024  9:53AM"/>
    <x v="36"/>
    <x v="36"/>
    <n v="51"/>
    <s v="QUINTAL"/>
    <n v="1"/>
    <s v="PRODUCTOS AGROPECUARIOS"/>
    <n v="2"/>
    <x v="3"/>
    <n v="100"/>
    <n v="45.45"/>
    <s v="Papa Lengua Grande"/>
    <m/>
    <n v="0"/>
    <n v="9"/>
    <n v="2"/>
    <n v="10"/>
    <x v="5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157"/>
    <n v="1"/>
    <n v="170"/>
    <m/>
    <s v="Feb  9 2024  9:53AM"/>
    <x v="63"/>
    <x v="63"/>
    <n v="52"/>
    <s v="QUINTAL "/>
    <n v="1"/>
    <s v="PRODUCTOS AGROPECUARIOS"/>
    <n v="3"/>
    <x v="4"/>
    <n v="100"/>
    <n v="45.45"/>
    <s v="Tamarindo sin Cáscara"/>
    <m/>
    <n v="0"/>
    <n v="9"/>
    <n v="2"/>
    <n v="10"/>
    <x v="5"/>
  </r>
  <r>
    <n v="3887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89"/>
    <n v="1"/>
    <n v="60"/>
    <m/>
    <s v="Feb  9 2024  9:54AM"/>
    <x v="35"/>
    <x v="35"/>
    <n v="51"/>
    <s v="QUINTAL"/>
    <n v="1"/>
    <s v="PRODUCTOS AGROPECUARIOS"/>
    <n v="2"/>
    <x v="3"/>
    <n v="100"/>
    <n v="45.45"/>
    <s v="Papa Soloma Grande"/>
    <m/>
    <n v="0"/>
    <n v="9"/>
    <n v="2"/>
    <n v="10"/>
    <x v="5"/>
  </r>
  <r>
    <n v="3887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89"/>
    <n v="1"/>
    <n v="58"/>
    <m/>
    <s v="Feb  9 2024  9:54AM"/>
    <x v="145"/>
    <x v="143"/>
    <n v="51"/>
    <s v="QUINTAL"/>
    <n v="1"/>
    <s v="PRODUCTOS AGROPECUARIOS"/>
    <n v="2"/>
    <x v="3"/>
    <n v="100"/>
    <n v="45.45"/>
    <s v="Papa Soloma Mediana"/>
    <m/>
    <n v="0"/>
    <n v="9"/>
    <n v="2"/>
    <n v="10"/>
    <x v="5"/>
  </r>
  <r>
    <n v="3887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89"/>
    <n v="1"/>
    <n v="18"/>
    <m/>
    <s v="Feb  9 2024  9:54AM"/>
    <x v="20"/>
    <x v="20"/>
    <n v="20"/>
    <s v="CAJA  18-22 TALLOS"/>
    <n v="1"/>
    <s v="PRODUCTOS AGROPECUARIOS"/>
    <n v="2"/>
    <x v="3"/>
    <n v="61.86"/>
    <n v="28.12"/>
    <s v="Apio Grande"/>
    <m/>
    <n v="0"/>
    <n v="9"/>
    <n v="2"/>
    <n v="10"/>
    <x v="5"/>
  </r>
  <r>
    <n v="388612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1"/>
    <s v="PRIMERA SEMANA"/>
    <n v="2"/>
    <s v="FEBRERO"/>
    <n v="4"/>
    <s v="DAVID GARCIA"/>
    <n v="2024"/>
    <n v="2024"/>
    <n v="89"/>
    <n v="1"/>
    <n v="62"/>
    <m/>
    <s v="Feb  9 2024  9:54AM"/>
    <x v="35"/>
    <x v="35"/>
    <n v="51"/>
    <s v="QUINTAL"/>
    <n v="1"/>
    <s v="PRODUCTOS AGROPECUARIOS"/>
    <n v="2"/>
    <x v="3"/>
    <n v="100"/>
    <n v="45.45"/>
    <s v="Papa Soloma Grande"/>
    <m/>
    <n v="0"/>
    <n v="9"/>
    <n v="2"/>
    <n v="10"/>
    <x v="5"/>
  </r>
  <r>
    <n v="388612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1"/>
    <s v="PRIMERA SEMANA"/>
    <n v="2"/>
    <s v="FEBRERO"/>
    <n v="4"/>
    <s v="DAVID GARCIA"/>
    <n v="2024"/>
    <n v="2024"/>
    <n v="89"/>
    <n v="1"/>
    <n v="60"/>
    <m/>
    <s v="Feb  9 2024  9:54AM"/>
    <x v="145"/>
    <x v="143"/>
    <n v="51"/>
    <s v="QUINTAL"/>
    <n v="1"/>
    <s v="PRODUCTOS AGROPECUARIOS"/>
    <n v="2"/>
    <x v="3"/>
    <n v="100"/>
    <n v="45.45"/>
    <s v="Papa Soloma Mediana"/>
    <m/>
    <n v="0"/>
    <n v="9"/>
    <n v="2"/>
    <n v="10"/>
    <x v="5"/>
  </r>
  <r>
    <n v="3887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89"/>
    <n v="1"/>
    <n v="9"/>
    <m/>
    <s v="Feb  9 2024  9:54AM"/>
    <x v="22"/>
    <x v="22"/>
    <n v="19"/>
    <s v="CAJA  10-12 UNIDADES                                              "/>
    <n v="1"/>
    <s v="PRODUCTOS AGROPECUARIOS"/>
    <n v="2"/>
    <x v="3"/>
    <n v="27.31"/>
    <n v="12.41"/>
    <s v="Brocoli Grande"/>
    <m/>
    <n v="0"/>
    <n v="9"/>
    <n v="2"/>
    <n v="10"/>
    <x v="5"/>
  </r>
  <r>
    <n v="388613"/>
    <n v="561"/>
    <n v="6"/>
    <s v=" SAN SALVADOR"/>
    <n v="14"/>
    <s v="SAN SALVADOR"/>
    <s v="RINA"/>
    <s v="RUIZ"/>
    <s v="RINA RUIZ"/>
    <s v="MERCADO LA TIENDONA LOCAL #144  EDIFICIO 4"/>
    <s v="ELMER VIJIL"/>
    <n v="78561209"/>
    <n v="1"/>
    <s v="PRIMERA SEMANA"/>
    <n v="2"/>
    <s v="FEBRERO"/>
    <n v="4"/>
    <s v="DAVID GARCIA"/>
    <n v="2024"/>
    <n v="2024"/>
    <n v="60"/>
    <n v="1"/>
    <n v="20"/>
    <m/>
    <s v="Feb  9 2024  9:54AM"/>
    <x v="30"/>
    <x v="30"/>
    <n v="30"/>
    <s v="CIENTO  100 UNIDADES       "/>
    <n v="1"/>
    <s v="PRODUCTOS AGROPECUARIOS"/>
    <n v="2"/>
    <x v="3"/>
    <n v="100"/>
    <n v="45.45"/>
    <s v="Elote Blanco Grande"/>
    <m/>
    <n v="0"/>
    <n v="9"/>
    <n v="2"/>
    <n v="10"/>
    <x v="5"/>
  </r>
  <r>
    <n v="3887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89"/>
    <n v="1"/>
    <n v="16"/>
    <m/>
    <s v="Feb  9 2024  9:54AM"/>
    <x v="27"/>
    <x v="27"/>
    <n v="53"/>
    <s v="RED   12 UNIDADES"/>
    <n v="1"/>
    <s v="PRODUCTOS AGROPECUARIOS"/>
    <n v="2"/>
    <x v="3"/>
    <n v="46.19"/>
    <n v="21"/>
    <s v="Coliflor  Grande"/>
    <m/>
    <n v="0"/>
    <n v="9"/>
    <n v="2"/>
    <n v="10"/>
    <x v="5"/>
  </r>
  <r>
    <n v="388613"/>
    <n v="561"/>
    <n v="6"/>
    <s v=" SAN SALVADOR"/>
    <n v="14"/>
    <s v="SAN SALVADOR"/>
    <s v="RINA"/>
    <s v="RUIZ"/>
    <s v="RINA RUIZ"/>
    <s v="MERCADO LA TIENDONA LOCAL #144  EDIFICIO 4"/>
    <s v="ELMER VIJIL"/>
    <n v="78561209"/>
    <n v="1"/>
    <s v="PRIMERA SEMANA"/>
    <n v="2"/>
    <s v="FEBRERO"/>
    <n v="4"/>
    <s v="DAVID GARCIA"/>
    <n v="2024"/>
    <n v="2024"/>
    <n v="60"/>
    <n v="1"/>
    <n v="50"/>
    <m/>
    <s v="Feb  9 2024  9:54AM"/>
    <x v="158"/>
    <x v="30"/>
    <n v="55"/>
    <s v="RED  300-350 UNIDADES           "/>
    <n v="1"/>
    <s v="PRODUCTOS AGROPECUARIOS"/>
    <n v="2"/>
    <x v="3"/>
    <n v="300"/>
    <n v="136.36000000000001"/>
    <s v="Elote Blanco Grande"/>
    <m/>
    <n v="0"/>
    <n v="9"/>
    <n v="2"/>
    <n v="10"/>
    <x v="5"/>
  </r>
  <r>
    <n v="3887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89"/>
    <n v="1"/>
    <n v="18"/>
    <m/>
    <s v="Feb  9 2024  9:54AM"/>
    <x v="28"/>
    <x v="28"/>
    <n v="69"/>
    <s v="SACO 15-20 LIBRAS"/>
    <n v="1"/>
    <s v="PRODUCTOS AGROPECUARIOS"/>
    <n v="2"/>
    <x v="3"/>
    <n v="17.149999999999999"/>
    <n v="7.8"/>
    <s v="Ejote  Importado"/>
    <m/>
    <n v="0"/>
    <n v="9"/>
    <n v="2"/>
    <n v="10"/>
    <x v="5"/>
  </r>
  <r>
    <n v="3887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89"/>
    <n v="1"/>
    <n v="28"/>
    <m/>
    <s v="Feb  9 2024  9:54AM"/>
    <x v="46"/>
    <x v="46"/>
    <n v="51"/>
    <s v="QUINTAL"/>
    <n v="1"/>
    <s v="PRODUCTOS AGROPECUARIOS"/>
    <n v="2"/>
    <x v="3"/>
    <n v="100"/>
    <n v="45.45"/>
    <s v="Zanahoria Grande"/>
    <m/>
    <n v="0"/>
    <n v="9"/>
    <n v="2"/>
    <n v="10"/>
    <x v="5"/>
  </r>
  <r>
    <n v="3887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89"/>
    <n v="1"/>
    <n v="11"/>
    <m/>
    <s v="Feb  9 2024  9:54AM"/>
    <x v="47"/>
    <x v="47"/>
    <n v="11"/>
    <s v="BOLSA 33-36 LIBRAS"/>
    <n v="1"/>
    <s v="PRODUCTOS AGROPECUARIOS"/>
    <n v="2"/>
    <x v="3"/>
    <n v="34.94"/>
    <n v="15.88"/>
    <s v="Zanahoria Mediana"/>
    <m/>
    <n v="0"/>
    <n v="9"/>
    <n v="2"/>
    <n v="10"/>
    <x v="5"/>
  </r>
  <r>
    <n v="388614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1"/>
    <s v="PRIMERA SEMANA"/>
    <n v="2"/>
    <s v="FEBRERO"/>
    <n v="4"/>
    <s v="DAVID GARCIA"/>
    <n v="2024"/>
    <n v="2024"/>
    <n v="60"/>
    <n v="1"/>
    <n v="5"/>
    <m/>
    <s v="Feb  9 2024  9:54AM"/>
    <x v="155"/>
    <x v="152"/>
    <n v="33"/>
    <s v="CIENTO 40-50 LIBRAS"/>
    <n v="1"/>
    <s v="PRODUCTOS AGROPECUARIOS"/>
    <n v="3"/>
    <x v="4"/>
    <n v="45"/>
    <n v="20.45"/>
    <s v="Mango Verde Grande"/>
    <m/>
    <n v="1"/>
    <n v="9"/>
    <n v="2"/>
    <n v="10"/>
    <x v="5"/>
  </r>
  <r>
    <n v="3887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89"/>
    <n v="1"/>
    <n v="16"/>
    <m/>
    <s v="Feb  9 2024  9:54AM"/>
    <x v="41"/>
    <x v="41"/>
    <n v="57"/>
    <s v="RED 10-12 UNIDADES                                              "/>
    <n v="1"/>
    <s v="PRODUCTOS AGROPECUARIOS"/>
    <n v="2"/>
    <x v="3"/>
    <n v="92.47"/>
    <n v="42.03"/>
    <s v="Repollo Verde Grande"/>
    <m/>
    <n v="0"/>
    <n v="9"/>
    <n v="2"/>
    <n v="10"/>
    <x v="5"/>
  </r>
  <r>
    <n v="388614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1"/>
    <s v="PRIMERA SEMANA"/>
    <n v="2"/>
    <s v="FEBRERO"/>
    <n v="4"/>
    <s v="DAVID GARCIA"/>
    <n v="2024"/>
    <n v="2024"/>
    <n v="60"/>
    <n v="1"/>
    <n v="3"/>
    <m/>
    <s v="Feb  9 2024  9:54AM"/>
    <x v="138"/>
    <x v="136"/>
    <n v="32"/>
    <s v="CIENTO 25-30 LIBRAS"/>
    <n v="1"/>
    <s v="PRODUCTOS AGROPECUARIOS"/>
    <n v="3"/>
    <x v="4"/>
    <n v="27.5"/>
    <n v="12.5"/>
    <s v="Mango Verde Mediano"/>
    <m/>
    <n v="1"/>
    <n v="9"/>
    <n v="2"/>
    <n v="10"/>
    <x v="5"/>
  </r>
  <r>
    <n v="3887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89"/>
    <n v="1"/>
    <n v="14"/>
    <m/>
    <s v="Feb  9 2024  9:54AM"/>
    <x v="151"/>
    <x v="149"/>
    <n v="54"/>
    <s v="RED  14-15 UNIDADES                                              "/>
    <n v="1"/>
    <s v="PRODUCTOS AGROPECUARIOS"/>
    <n v="2"/>
    <x v="3"/>
    <n v="84.68"/>
    <n v="38.49"/>
    <s v="Repollo Verde Mediano"/>
    <m/>
    <n v="0"/>
    <n v="9"/>
    <n v="2"/>
    <n v="10"/>
    <x v="5"/>
  </r>
  <r>
    <n v="388435"/>
    <n v="715"/>
    <n v="4"/>
    <s v=" CHALATENANGO"/>
    <n v="7"/>
    <s v="CHALATENANGO"/>
    <s v="ISABEL"/>
    <s v="MENJIVAR"/>
    <s v="ISABEL MENJIVAR"/>
    <s v="MERCADO MUNICIPAL PUESTO #272"/>
    <s v="ISABEL MENJIVAR"/>
    <s v="(en blanco)"/>
    <n v="1"/>
    <s v="PRIMERA SEMANA"/>
    <n v="2"/>
    <s v="FEBRERO"/>
    <n v="8"/>
    <s v="NESTOR ENRIQUE MARTINEZ GUILLÉN"/>
    <n v="2024"/>
    <n v="2024"/>
    <n v="157"/>
    <n v="1"/>
    <n v="2.8"/>
    <m/>
    <s v="Feb  9 2024  9:54AM"/>
    <x v="87"/>
    <x v="87"/>
    <n v="45"/>
    <s v="LIBRA"/>
    <n v="1"/>
    <s v="PRODUCTOS AGROPECUARIOS"/>
    <n v="9"/>
    <x v="8"/>
    <n v="1"/>
    <n v="0.45"/>
    <s v="Quesillo"/>
    <m/>
    <n v="0"/>
    <n v="9"/>
    <n v="2"/>
    <n v="6"/>
    <x v="3"/>
  </r>
  <r>
    <n v="38906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s v="(en blanco)"/>
    <n v="1"/>
    <s v="PRIMERA SEMANA"/>
    <n v="2"/>
    <s v="FEBRERO"/>
    <n v="7"/>
    <s v="NELSON NEFTALÍ RODRÍGUEZ VILLALTA"/>
    <n v="2024"/>
    <n v="2024"/>
    <n v="60"/>
    <n v="1"/>
    <n v="2"/>
    <m/>
    <s v="Feb  9 2024  9:54AM"/>
    <x v="91"/>
    <x v="91"/>
    <n v="45"/>
    <s v="LIBRA"/>
    <n v="1"/>
    <s v="PRODUCTOS AGROPECUARIOS"/>
    <n v="10"/>
    <x v="9"/>
    <n v="1"/>
    <n v="0.45"/>
    <s v="Bagre"/>
    <m/>
    <n v="0"/>
    <n v="9"/>
    <n v="2"/>
    <n v="17"/>
    <x v="4"/>
  </r>
  <r>
    <n v="388615"/>
    <n v="564"/>
    <n v="6"/>
    <s v=" SAN SALVADOR"/>
    <n v="14"/>
    <s v="SAN SALVADOR"/>
    <s v="BALMORE"/>
    <s v="ANAYA"/>
    <s v="BALMORE ANAYA"/>
    <s v="MERCADO LA TIENDONA SECTOR COCOS LOCAL  S/N"/>
    <s v="BALMORE ANAYA"/>
    <n v="78707231"/>
    <n v="1"/>
    <s v="PRIMERA SEMANA"/>
    <n v="2"/>
    <s v="FEBRERO"/>
    <n v="4"/>
    <s v="DAVID GARCIA"/>
    <n v="2024"/>
    <n v="2024"/>
    <n v="60"/>
    <n v="1"/>
    <n v="65"/>
    <m/>
    <s v="Feb  9 2024  9:55AM"/>
    <x v="153"/>
    <x v="150"/>
    <n v="31"/>
    <s v="CIENTO  100 UNIDADES                                                "/>
    <n v="1"/>
    <s v="PRODUCTOS AGROPECUARIOS"/>
    <n v="3"/>
    <x v="4"/>
    <n v="525"/>
    <n v="238.64"/>
    <s v="Coco Verde Grande"/>
    <m/>
    <n v="0"/>
    <n v="9"/>
    <n v="2"/>
    <n v="10"/>
    <x v="5"/>
  </r>
  <r>
    <n v="388435"/>
    <n v="715"/>
    <n v="4"/>
    <s v=" CHALATENANGO"/>
    <n v="7"/>
    <s v="CHALATENANGO"/>
    <s v="ISABEL"/>
    <s v="MENJIVAR"/>
    <s v="ISABEL MENJIVAR"/>
    <s v="MERCADO MUNICIPAL PUESTO #272"/>
    <s v="ISABEL MENJIVAR"/>
    <s v="(en blanco)"/>
    <n v="1"/>
    <s v="PRIMERA SEMANA"/>
    <n v="2"/>
    <s v="FEBRERO"/>
    <n v="8"/>
    <s v="NESTOR ENRIQUE MARTINEZ GUILLÉN"/>
    <n v="2024"/>
    <n v="2024"/>
    <n v="60"/>
    <n v="1"/>
    <n v="2.25"/>
    <m/>
    <s v="Feb  9 2024  9:55AM"/>
    <x v="87"/>
    <x v="87"/>
    <n v="45"/>
    <s v="LIBRA"/>
    <n v="1"/>
    <s v="PRODUCTOS AGROPECUARIOS"/>
    <n v="9"/>
    <x v="8"/>
    <n v="1"/>
    <n v="0.45"/>
    <s v="Quesillo"/>
    <m/>
    <n v="0"/>
    <n v="9"/>
    <n v="2"/>
    <n v="6"/>
    <x v="3"/>
  </r>
  <r>
    <n v="3887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138"/>
    <n v="1"/>
    <n v="40"/>
    <m/>
    <s v="Feb  9 2024  9:55AM"/>
    <x v="23"/>
    <x v="23"/>
    <n v="68"/>
    <s v="SACO 150 UNIDADES"/>
    <n v="1"/>
    <s v="PRODUCTOS AGROPECUARIOS"/>
    <n v="2"/>
    <x v="3"/>
    <n v="57.5"/>
    <n v="26.14"/>
    <s v="Cebolla blanca Sin  tallo grande"/>
    <m/>
    <n v="0"/>
    <n v="9"/>
    <n v="2"/>
    <n v="10"/>
    <x v="5"/>
  </r>
  <r>
    <n v="3887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138"/>
    <n v="1"/>
    <n v="38"/>
    <m/>
    <s v="Feb  9 2024  9:55AM"/>
    <x v="147"/>
    <x v="145"/>
    <n v="63"/>
    <s v="SACO  240-250 UNIDADES"/>
    <n v="1"/>
    <s v="PRODUCTOS AGROPECUARIOS"/>
    <n v="2"/>
    <x v="3"/>
    <n v="49.43"/>
    <n v="22.47"/>
    <s v="Cebolla Blanca Sin Tallo Mediana"/>
    <m/>
    <n v="0"/>
    <n v="9"/>
    <n v="2"/>
    <n v="10"/>
    <x v="5"/>
  </r>
  <r>
    <n v="388616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1"/>
    <s v="PRIMERA SEMANA"/>
    <n v="2"/>
    <s v="FEBRERO"/>
    <n v="4"/>
    <s v="DAVID GARCIA"/>
    <n v="2024"/>
    <n v="2024"/>
    <n v="89"/>
    <n v="1"/>
    <n v="12"/>
    <m/>
    <s v="Feb  9 2024  9:55AM"/>
    <x v="56"/>
    <x v="56"/>
    <n v="38"/>
    <s v="JABA  10-12 UNIDADES"/>
    <n v="1"/>
    <s v="PRODUCTOS AGROPECUARIOS"/>
    <n v="3"/>
    <x v="4"/>
    <n v="35.04"/>
    <n v="15.93"/>
    <s v="Papaya Tainung Grande"/>
    <m/>
    <n v="0"/>
    <n v="9"/>
    <n v="2"/>
    <n v="10"/>
    <x v="5"/>
  </r>
  <r>
    <n v="3887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138"/>
    <n v="1"/>
    <n v="35"/>
    <m/>
    <s v="Feb  9 2024  9:55AM"/>
    <x v="24"/>
    <x v="24"/>
    <n v="72"/>
    <s v="SACO 215-225 UNIDADES                                            "/>
    <n v="1"/>
    <s v="PRODUCTOS AGROPECUARIOS"/>
    <n v="2"/>
    <x v="3"/>
    <n v="50.9"/>
    <n v="23.14"/>
    <s v="Cebolla Morada Sin Tallo "/>
    <m/>
    <n v="0"/>
    <n v="9"/>
    <n v="2"/>
    <n v="10"/>
    <x v="5"/>
  </r>
  <r>
    <n v="388616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1"/>
    <s v="PRIMERA SEMANA"/>
    <n v="2"/>
    <s v="FEBRERO"/>
    <n v="4"/>
    <s v="DAVID GARCIA"/>
    <n v="2024"/>
    <n v="2024"/>
    <n v="89"/>
    <n v="1"/>
    <n v="10"/>
    <m/>
    <s v="Feb  9 2024  9:55AM"/>
    <x v="57"/>
    <x v="57"/>
    <n v="39"/>
    <s v="JABA  13-15 UNIDADES"/>
    <n v="1"/>
    <s v="PRODUCTOS AGROPECUARIOS"/>
    <n v="3"/>
    <x v="4"/>
    <n v="35.19"/>
    <n v="16"/>
    <s v="Papaya Tainung Mediana"/>
    <m/>
    <n v="0"/>
    <n v="9"/>
    <n v="2"/>
    <n v="10"/>
    <x v="5"/>
  </r>
  <r>
    <n v="38906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s v="(en blanco)"/>
    <n v="1"/>
    <s v="PRIMERA SEMANA"/>
    <n v="2"/>
    <s v="FEBRERO"/>
    <n v="7"/>
    <s v="NELSON NEFTALÍ RODRÍGUEZ VILLALTA"/>
    <n v="2024"/>
    <n v="2024"/>
    <n v="60"/>
    <n v="1"/>
    <n v="3"/>
    <m/>
    <s v="Feb  9 2024  9:55AM"/>
    <x v="92"/>
    <x v="92"/>
    <n v="45"/>
    <s v="LIBRA"/>
    <n v="1"/>
    <s v="PRODUCTOS AGROPECUARIOS"/>
    <n v="10"/>
    <x v="9"/>
    <n v="1"/>
    <n v="0.45"/>
    <s v="Boca colorada mediano"/>
    <m/>
    <n v="0"/>
    <n v="9"/>
    <n v="2"/>
    <n v="17"/>
    <x v="4"/>
  </r>
  <r>
    <n v="388435"/>
    <n v="715"/>
    <n v="4"/>
    <s v=" CHALATENANGO"/>
    <n v="7"/>
    <s v="CHALATENANGO"/>
    <s v="ISABEL"/>
    <s v="MENJIVAR"/>
    <s v="ISABEL MENJIVAR"/>
    <s v="MERCADO MUNICIPAL PUESTO #272"/>
    <s v="ISABEL MENJIVAR"/>
    <s v="(en blanco)"/>
    <n v="1"/>
    <s v="PRIMERA SEMANA"/>
    <n v="2"/>
    <s v="FEBRERO"/>
    <n v="8"/>
    <s v="NESTOR ENRIQUE MARTINEZ GUILLÉN"/>
    <n v="2024"/>
    <n v="2024"/>
    <n v="157"/>
    <n v="1"/>
    <n v="4"/>
    <m/>
    <s v="Feb  9 2024  9:55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6"/>
    <x v="3"/>
  </r>
  <r>
    <n v="38906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s v="(en blanco)"/>
    <n v="1"/>
    <s v="PRIMERA SEMANA"/>
    <n v="2"/>
    <s v="FEBRERO"/>
    <n v="7"/>
    <s v="NELSON NEFTALÍ RODRÍGUEZ VILLALTA"/>
    <n v="2024"/>
    <n v="2024"/>
    <n v="60"/>
    <n v="1"/>
    <n v="5"/>
    <m/>
    <s v="Feb  9 2024  9:55AM"/>
    <x v="93"/>
    <x v="93"/>
    <n v="45"/>
    <s v="LIBRA"/>
    <n v="1"/>
    <s v="PRODUCTOS AGROPECUARIOS"/>
    <n v="10"/>
    <x v="9"/>
    <n v="1"/>
    <n v="0.45"/>
    <s v="Camaron de mar mediano"/>
    <m/>
    <n v="0"/>
    <n v="9"/>
    <n v="2"/>
    <n v="17"/>
    <x v="4"/>
  </r>
  <r>
    <n v="388616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1"/>
    <s v="PRIMERA SEMANA"/>
    <n v="2"/>
    <s v="FEBRERO"/>
    <n v="4"/>
    <s v="DAVID GARCIA"/>
    <n v="2024"/>
    <n v="2024"/>
    <n v="138"/>
    <n v="1"/>
    <n v="25"/>
    <m/>
    <s v="Feb  9 2024  9:55AM"/>
    <x v="49"/>
    <x v="49"/>
    <n v="23"/>
    <s v="CAJA 10 KG 50- 60 UNIDADES"/>
    <n v="1"/>
    <s v="PRODUCTOS AGROPECUARIOS"/>
    <n v="3"/>
    <x v="4"/>
    <n v="22"/>
    <n v="10"/>
    <s v="Aguacate Hass Grande"/>
    <m/>
    <n v="0"/>
    <n v="9"/>
    <n v="2"/>
    <n v="10"/>
    <x v="5"/>
  </r>
  <r>
    <n v="388616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1"/>
    <s v="PRIMERA SEMANA"/>
    <n v="2"/>
    <s v="FEBRERO"/>
    <n v="4"/>
    <s v="DAVID GARCIA"/>
    <n v="2024"/>
    <n v="2024"/>
    <n v="138"/>
    <n v="1"/>
    <n v="23"/>
    <m/>
    <s v="Feb  9 2024  9:55AM"/>
    <x v="48"/>
    <x v="48"/>
    <n v="24"/>
    <s v="CAJA 10 KG 60-70 UNIDADES"/>
    <n v="1"/>
    <s v="PRODUCTOS AGROPECUARIOS"/>
    <n v="3"/>
    <x v="4"/>
    <n v="22"/>
    <n v="10"/>
    <s v="Aguacate Hass Mediano"/>
    <m/>
    <n v="0"/>
    <n v="9"/>
    <n v="2"/>
    <n v="10"/>
    <x v="5"/>
  </r>
  <r>
    <n v="38906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s v="(en blanco)"/>
    <n v="1"/>
    <s v="PRIMERA SEMANA"/>
    <n v="2"/>
    <s v="FEBRERO"/>
    <n v="7"/>
    <s v="NELSON NEFTALÍ RODRÍGUEZ VILLALTA"/>
    <n v="2024"/>
    <n v="2024"/>
    <n v="60"/>
    <n v="1"/>
    <n v="9"/>
    <m/>
    <s v="Feb  9 2024  9:55AM"/>
    <x v="103"/>
    <x v="102"/>
    <n v="45"/>
    <s v="LIBRA"/>
    <n v="1"/>
    <s v="PRODUCTOS AGROPECUARIOS"/>
    <n v="10"/>
    <x v="9"/>
    <n v="1"/>
    <n v="0.45"/>
    <s v="Camaron de mar grande"/>
    <m/>
    <n v="0"/>
    <n v="9"/>
    <n v="2"/>
    <n v="17"/>
    <x v="4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60"/>
    <n v="1"/>
    <n v="35"/>
    <m/>
    <s v="Feb  9 2024  9:55AM"/>
    <x v="21"/>
    <x v="21"/>
    <n v="34"/>
    <s v="CIENTO 50-60 LB"/>
    <n v="1"/>
    <s v="PRODUCTOS AGROPECUARIOS"/>
    <n v="2"/>
    <x v="3"/>
    <n v="55"/>
    <n v="25"/>
    <s v="Ayote Tierno Grande"/>
    <m/>
    <n v="0"/>
    <n v="9"/>
    <n v="2"/>
    <n v="10"/>
    <x v="5"/>
  </r>
  <r>
    <n v="38906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s v="(en blanco)"/>
    <n v="1"/>
    <s v="PRIMERA SEMANA"/>
    <n v="2"/>
    <s v="FEBRERO"/>
    <n v="7"/>
    <s v="NELSON NEFTALÍ RODRÍGUEZ VILLALTA"/>
    <n v="2024"/>
    <n v="2024"/>
    <n v="60"/>
    <n v="1"/>
    <n v="5"/>
    <m/>
    <s v="Feb  9 2024  9:55AM"/>
    <x v="97"/>
    <x v="97"/>
    <n v="45"/>
    <s v="LIBRA"/>
    <n v="1"/>
    <s v="PRODUCTOS AGROPECUARIOS"/>
    <n v="10"/>
    <x v="9"/>
    <n v="1"/>
    <n v="0.45"/>
    <s v="Camaroncillo Seco Salado"/>
    <m/>
    <n v="0"/>
    <n v="9"/>
    <n v="2"/>
    <n v="17"/>
    <x v="4"/>
  </r>
  <r>
    <n v="388435"/>
    <n v="715"/>
    <n v="4"/>
    <s v=" CHALATENANGO"/>
    <n v="7"/>
    <s v="CHALATENANGO"/>
    <s v="ISABEL"/>
    <s v="MENJIVAR"/>
    <s v="ISABEL MENJIVAR"/>
    <s v="MERCADO MUNICIPAL PUESTO #272"/>
    <s v="ISABEL MENJIVAR"/>
    <s v="(en blanco)"/>
    <n v="1"/>
    <s v="PRIMERA SEMANA"/>
    <n v="2"/>
    <s v="FEBRERO"/>
    <n v="8"/>
    <s v="NESTOR ENRIQUE MARTINEZ GUILLÉN"/>
    <n v="2024"/>
    <n v="2024"/>
    <n v="157"/>
    <n v="1"/>
    <n v="6"/>
    <m/>
    <s v="Feb  9 2024  9:55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6"/>
    <x v="3"/>
  </r>
  <r>
    <n v="38906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s v="(en blanco)"/>
    <n v="1"/>
    <s v="PRIMERA SEMANA"/>
    <n v="2"/>
    <s v="FEBRERO"/>
    <n v="7"/>
    <s v="NELSON NEFTALÍ RODRÍGUEZ VILLALTA"/>
    <n v="2024"/>
    <n v="2024"/>
    <n v="60"/>
    <n v="1"/>
    <n v="8"/>
    <m/>
    <s v="Feb  9 2024  9:55AM"/>
    <x v="95"/>
    <x v="95"/>
    <n v="45"/>
    <s v="LIBRA"/>
    <n v="1"/>
    <s v="PRODUCTOS AGROPECUARIOS"/>
    <n v="10"/>
    <x v="9"/>
    <n v="1"/>
    <n v="0.45"/>
    <s v="Cola de camaron"/>
    <m/>
    <n v="0"/>
    <n v="9"/>
    <n v="2"/>
    <n v="17"/>
    <x v="4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60"/>
    <n v="1"/>
    <n v="12"/>
    <m/>
    <s v="Feb  9 2024  9:55AM"/>
    <x v="140"/>
    <x v="138"/>
    <n v="70"/>
    <s v="SACO 170-190 UNIDADES"/>
    <n v="1"/>
    <s v="PRODUCTOS AGROPECUARIOS"/>
    <n v="2"/>
    <x v="3"/>
    <n v="36.4"/>
    <n v="16.55"/>
    <s v="Chile  Verde Mediano"/>
    <m/>
    <n v="0"/>
    <n v="9"/>
    <n v="2"/>
    <n v="10"/>
    <x v="5"/>
  </r>
  <r>
    <n v="388617"/>
    <n v="569"/>
    <n v="6"/>
    <s v=" SAN SALVADOR"/>
    <n v="14"/>
    <s v="SAN SALVADOR"/>
    <s v="SANDOR"/>
    <s v="PADILLA"/>
    <s v="SANDOR  PADILLA"/>
    <s v="MERCADO  LA TIENDONA SECTOR DE  NARANJAS"/>
    <s v="SANDOR PADILLA"/>
    <s v="(en blanco)"/>
    <n v="1"/>
    <s v="PRIMERA SEMANA"/>
    <n v="2"/>
    <s v="FEBRERO"/>
    <n v="4"/>
    <s v="DAVID GARCIA"/>
    <n v="2024"/>
    <n v="2024"/>
    <n v="95"/>
    <n v="1"/>
    <n v="10"/>
    <m/>
    <s v="Feb  9 2024  9:55AM"/>
    <x v="59"/>
    <x v="59"/>
    <n v="31"/>
    <s v="CIENTO  100 UNIDADES                                                "/>
    <n v="1"/>
    <s v="PRODUCTOS AGROPECUARIOS"/>
    <n v="3"/>
    <x v="4"/>
    <n v="42.21"/>
    <n v="19.190000000000001"/>
    <s v="Naranja Piña Mediana"/>
    <m/>
    <n v="0"/>
    <n v="9"/>
    <n v="2"/>
    <n v="10"/>
    <x v="5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60"/>
    <n v="1"/>
    <n v="11"/>
    <m/>
    <s v="Feb  9 2024  9:55AM"/>
    <x v="25"/>
    <x v="25"/>
    <n v="62"/>
    <s v="SACO  140-150 UNIDADES                                                "/>
    <n v="1"/>
    <s v="PRODUCTOS AGROPECUARIOS"/>
    <n v="2"/>
    <x v="3"/>
    <n v="37.17"/>
    <n v="16.899999999999999"/>
    <s v="Chile Verde Grande"/>
    <m/>
    <n v="0"/>
    <n v="9"/>
    <n v="2"/>
    <n v="10"/>
    <x v="5"/>
  </r>
  <r>
    <n v="388617"/>
    <n v="569"/>
    <n v="6"/>
    <s v=" SAN SALVADOR"/>
    <n v="14"/>
    <s v="SAN SALVADOR"/>
    <s v="SANDOR"/>
    <s v="PADILLA"/>
    <s v="SANDOR  PADILLA"/>
    <s v="MERCADO  LA TIENDONA SECTOR DE  NARANJAS"/>
    <s v="SANDOR PADILLA"/>
    <s v="(en blanco)"/>
    <n v="1"/>
    <s v="PRIMERA SEMANA"/>
    <n v="2"/>
    <s v="FEBRERO"/>
    <n v="4"/>
    <s v="DAVID GARCIA"/>
    <n v="2024"/>
    <n v="2024"/>
    <n v="95"/>
    <n v="1"/>
    <n v="17"/>
    <m/>
    <s v="Feb  9 2024  9:55AM"/>
    <x v="58"/>
    <x v="58"/>
    <n v="31"/>
    <s v="CIENTO  100 UNIDADES                                                "/>
    <n v="1"/>
    <s v="PRODUCTOS AGROPECUARIOS"/>
    <n v="3"/>
    <x v="4"/>
    <n v="66.48"/>
    <n v="30.22"/>
    <s v="Naranja Valencia Grande"/>
    <m/>
    <n v="0"/>
    <n v="9"/>
    <n v="2"/>
    <n v="10"/>
    <x v="5"/>
  </r>
  <r>
    <n v="388617"/>
    <n v="569"/>
    <n v="6"/>
    <s v=" SAN SALVADOR"/>
    <n v="14"/>
    <s v="SAN SALVADOR"/>
    <s v="SANDOR"/>
    <s v="PADILLA"/>
    <s v="SANDOR  PADILLA"/>
    <s v="MERCADO  LA TIENDONA SECTOR DE  NARANJAS"/>
    <s v="SANDOR PADILLA"/>
    <s v="(en blanco)"/>
    <n v="1"/>
    <s v="PRIMERA SEMANA"/>
    <n v="2"/>
    <s v="FEBRERO"/>
    <n v="4"/>
    <s v="DAVID GARCIA"/>
    <n v="2024"/>
    <n v="2024"/>
    <n v="95"/>
    <n v="1"/>
    <n v="15"/>
    <m/>
    <s v="Feb  9 2024  9:55AM"/>
    <x v="159"/>
    <x v="155"/>
    <n v="31"/>
    <s v="CIENTO  100 UNIDADES                                                "/>
    <n v="1"/>
    <s v="PRODUCTOS AGROPECUARIOS"/>
    <n v="3"/>
    <x v="4"/>
    <n v="47.56"/>
    <n v="21.62"/>
    <s v="Naranja Valencia Mediana"/>
    <m/>
    <n v="0"/>
    <n v="9"/>
    <n v="2"/>
    <n v="10"/>
    <x v="5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60"/>
    <n v="1"/>
    <n v="150"/>
    <m/>
    <s v="Feb  9 2024  9:55AM"/>
    <x v="160"/>
    <x v="156"/>
    <n v="41"/>
    <s v="JABA 30-40 LIBRAS"/>
    <n v="1"/>
    <s v="PRODUCTOS AGROPECUARIOS"/>
    <n v="2"/>
    <x v="3"/>
    <n v="35"/>
    <n v="15.91"/>
    <s v="Loroco"/>
    <m/>
    <n v="0"/>
    <n v="9"/>
    <n v="2"/>
    <n v="10"/>
    <x v="5"/>
  </r>
  <r>
    <n v="388617"/>
    <n v="569"/>
    <n v="6"/>
    <s v=" SAN SALVADOR"/>
    <n v="14"/>
    <s v="SAN SALVADOR"/>
    <s v="SANDOR"/>
    <s v="PADILLA"/>
    <s v="SANDOR  PADILLA"/>
    <s v="MERCADO  LA TIENDONA SECTOR DE  NARANJAS"/>
    <s v="SANDOR PADILLA"/>
    <s v="(en blanco)"/>
    <n v="1"/>
    <s v="PRIMERA SEMANA"/>
    <n v="2"/>
    <s v="FEBRERO"/>
    <n v="4"/>
    <s v="DAVID GARCIA"/>
    <n v="2024"/>
    <n v="2024"/>
    <n v="95"/>
    <n v="1"/>
    <n v="14"/>
    <m/>
    <s v="Feb  9 2024  9:56AM"/>
    <x v="161"/>
    <x v="157"/>
    <n v="31"/>
    <s v="CIENTO  100 UNIDADES                                                "/>
    <n v="1"/>
    <s v="PRODUCTOS AGROPECUARIOS"/>
    <n v="3"/>
    <x v="4"/>
    <n v="67.5"/>
    <n v="30.68"/>
    <s v="Naranja Victoria Mediana"/>
    <m/>
    <n v="0"/>
    <n v="9"/>
    <n v="2"/>
    <n v="10"/>
    <x v="5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60"/>
    <n v="1"/>
    <n v="42"/>
    <m/>
    <s v="Feb  9 2024  9:56AM"/>
    <x v="37"/>
    <x v="37"/>
    <n v="60"/>
    <s v="SACO   145-155 UNIDADES"/>
    <n v="1"/>
    <s v="PRODUCTOS AGROPECUARIOS"/>
    <n v="2"/>
    <x v="3"/>
    <n v="139.57"/>
    <n v="63.44"/>
    <s v="Pepino Grande"/>
    <m/>
    <n v="0"/>
    <n v="9"/>
    <n v="2"/>
    <n v="10"/>
    <x v="5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60"/>
    <n v="1"/>
    <n v="39"/>
    <m/>
    <s v="Feb  9 2024  9:56AM"/>
    <x v="38"/>
    <x v="38"/>
    <n v="61"/>
    <s v="SACO   200-225 UNIDADES                                            "/>
    <n v="1"/>
    <s v="PRODUCTOS AGROPECUARIOS"/>
    <n v="2"/>
    <x v="3"/>
    <n v="107.99"/>
    <n v="49.09"/>
    <s v="Pepino Mediano"/>
    <m/>
    <n v="0"/>
    <n v="9"/>
    <n v="2"/>
    <n v="10"/>
    <x v="5"/>
  </r>
  <r>
    <n v="38906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s v="(en blanco)"/>
    <n v="1"/>
    <s v="PRIMERA SEMANA"/>
    <n v="2"/>
    <s v="FEBRERO"/>
    <n v="7"/>
    <s v="NELSON NEFTALÍ RODRÍGUEZ VILLALTA"/>
    <n v="2024"/>
    <n v="2024"/>
    <n v="60"/>
    <n v="1"/>
    <n v="3"/>
    <m/>
    <s v="Feb  9 2024  9:56AM"/>
    <x v="96"/>
    <x v="96"/>
    <n v="45"/>
    <s v="LIBRA"/>
    <n v="1"/>
    <s v="PRODUCTOS AGROPECUARIOS"/>
    <n v="10"/>
    <x v="9"/>
    <n v="1"/>
    <n v="0.45"/>
    <s v="Corvina"/>
    <m/>
    <n v="0"/>
    <n v="9"/>
    <n v="2"/>
    <n v="17"/>
    <x v="4"/>
  </r>
  <r>
    <n v="388618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s v="(en blanco)"/>
    <n v="1"/>
    <s v="PRIMERA SEMANA"/>
    <n v="2"/>
    <s v="FEBRERO"/>
    <n v="4"/>
    <s v="DAVID GARCIA"/>
    <n v="2024"/>
    <n v="2024"/>
    <n v="60"/>
    <n v="1"/>
    <n v="15"/>
    <m/>
    <s v="Feb  9 2024  9:56AM"/>
    <x v="53"/>
    <x v="53"/>
    <n v="31"/>
    <s v="CIENTO  100 UNIDADES                                                "/>
    <n v="1"/>
    <s v="PRODUCTOS AGROPECUARIOS"/>
    <n v="3"/>
    <x v="4"/>
    <n v="25.5"/>
    <n v="11.59"/>
    <s v="Limon Pérsico Grande"/>
    <m/>
    <n v="0"/>
    <n v="9"/>
    <n v="2"/>
    <n v="10"/>
    <x v="5"/>
  </r>
  <r>
    <n v="38906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s v="(en blanco)"/>
    <n v="1"/>
    <s v="PRIMERA SEMANA"/>
    <n v="2"/>
    <s v="FEBRERO"/>
    <n v="7"/>
    <s v="NELSON NEFTALÍ RODRÍGUEZ VILLALTA"/>
    <n v="2024"/>
    <n v="2024"/>
    <n v="60"/>
    <n v="1"/>
    <n v="9"/>
    <m/>
    <s v="Feb  9 2024  9:56AM"/>
    <x v="99"/>
    <x v="99"/>
    <n v="45"/>
    <s v="LIBRA"/>
    <n v="1"/>
    <s v="PRODUCTOS AGROPECUARIOS"/>
    <n v="10"/>
    <x v="9"/>
    <n v="1"/>
    <n v="0.45"/>
    <s v="Pescado seco (macarela)"/>
    <m/>
    <n v="0"/>
    <n v="9"/>
    <n v="2"/>
    <n v="17"/>
    <x v="4"/>
  </r>
  <r>
    <n v="388618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s v="(en blanco)"/>
    <n v="1"/>
    <s v="PRIMERA SEMANA"/>
    <n v="2"/>
    <s v="FEBRERO"/>
    <n v="4"/>
    <s v="DAVID GARCIA"/>
    <n v="2024"/>
    <n v="2024"/>
    <n v="60"/>
    <n v="1"/>
    <n v="13"/>
    <m/>
    <s v="Feb  9 2024  9:56AM"/>
    <x v="154"/>
    <x v="151"/>
    <n v="31"/>
    <s v="CIENTO  100 UNIDADES                                                "/>
    <n v="1"/>
    <s v="PRODUCTOS AGROPECUARIOS"/>
    <n v="3"/>
    <x v="4"/>
    <n v="12.86"/>
    <n v="5.85"/>
    <s v="Limon Pérsico Mediano"/>
    <m/>
    <n v="0"/>
    <n v="9"/>
    <n v="2"/>
    <n v="10"/>
    <x v="5"/>
  </r>
  <r>
    <n v="38906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s v="(en blanco)"/>
    <n v="1"/>
    <s v="PRIMERA SEMANA"/>
    <n v="2"/>
    <s v="FEBRERO"/>
    <n v="7"/>
    <s v="NELSON NEFTALÍ RODRÍGUEZ VILLALTA"/>
    <n v="2024"/>
    <n v="2024"/>
    <n v="60"/>
    <n v="1"/>
    <n v="2"/>
    <m/>
    <s v="Feb  9 2024  9:56AM"/>
    <x v="101"/>
    <x v="101"/>
    <n v="45"/>
    <s v="LIBRA"/>
    <n v="1"/>
    <s v="PRODUCTOS AGROPECUARIOS"/>
    <n v="10"/>
    <x v="9"/>
    <n v="1"/>
    <n v="0.45"/>
    <s v="Tilapia"/>
    <m/>
    <n v="0"/>
    <n v="9"/>
    <n v="2"/>
    <n v="17"/>
    <x v="4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60"/>
    <n v="1"/>
    <n v="14"/>
    <m/>
    <s v="Feb  9 2024  9:56AM"/>
    <x v="132"/>
    <x v="131"/>
    <n v="31"/>
    <s v="CIENTO  100 UNIDADES                                                "/>
    <n v="1"/>
    <s v="PRODUCTOS AGROPECUARIOS"/>
    <n v="2"/>
    <x v="3"/>
    <n v="65.33"/>
    <n v="29.7"/>
    <s v="Pipian Grande"/>
    <m/>
    <n v="0"/>
    <n v="9"/>
    <n v="2"/>
    <n v="10"/>
    <x v="5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60"/>
    <n v="1"/>
    <n v="12"/>
    <m/>
    <s v="Feb  9 2024  9:56AM"/>
    <x v="39"/>
    <x v="39"/>
    <n v="31"/>
    <s v="CIENTO  100 UNIDADES                                                "/>
    <n v="1"/>
    <s v="PRODUCTOS AGROPECUARIOS"/>
    <n v="2"/>
    <x v="3"/>
    <n v="37.03"/>
    <n v="16.829999999999998"/>
    <s v="Pipian Mediano"/>
    <m/>
    <n v="0"/>
    <n v="9"/>
    <n v="2"/>
    <n v="10"/>
    <x v="5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60"/>
    <n v="1"/>
    <n v="45"/>
    <m/>
    <s v="Feb  9 2024  9:56AM"/>
    <x v="45"/>
    <x v="45"/>
    <n v="66"/>
    <s v="SACO 133-135 LIBRAS"/>
    <n v="1"/>
    <s v="PRODUCTOS AGROPECUARIOS"/>
    <n v="2"/>
    <x v="3"/>
    <n v="134"/>
    <n v="60.91"/>
    <s v="Yuca Blanca"/>
    <m/>
    <n v="0"/>
    <n v="9"/>
    <n v="2"/>
    <n v="10"/>
    <x v="5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89"/>
    <n v="1"/>
    <n v="22"/>
    <m/>
    <s v="Feb  9 2024  9:56AM"/>
    <x v="26"/>
    <x v="26"/>
    <n v="74"/>
    <s v="SACO 35-40 LIBRAS"/>
    <n v="1"/>
    <s v="PRODUCTOS AGROPECUARIOS"/>
    <n v="2"/>
    <x v="3"/>
    <n v="38.590000000000003"/>
    <n v="17.54"/>
    <s v="Chile Jalapeño"/>
    <m/>
    <n v="0"/>
    <n v="9"/>
    <n v="2"/>
    <n v="10"/>
    <x v="5"/>
  </r>
  <r>
    <n v="388619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1"/>
    <s v="PRIMERA SEMANA"/>
    <n v="2"/>
    <s v="FEBRERO"/>
    <n v="4"/>
    <s v="DAVID GARCIA"/>
    <n v="2024"/>
    <n v="2024"/>
    <n v="89"/>
    <n v="1"/>
    <n v="12"/>
    <m/>
    <s v="Feb  9 2024  9:56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0"/>
    <x v="5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95"/>
    <n v="1"/>
    <n v="12"/>
    <m/>
    <s v="Feb  9 2024  9:56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0"/>
    <x v="5"/>
  </r>
  <r>
    <n v="388435"/>
    <n v="715"/>
    <n v="4"/>
    <s v=" CHALATENANGO"/>
    <n v="7"/>
    <s v="CHALATENANGO"/>
    <s v="ISABEL"/>
    <s v="MENJIVAR"/>
    <s v="ISABEL MENJIVAR"/>
    <s v="MERCADO MUNICIPAL PUESTO #272"/>
    <s v="ISABEL MENJIVAR"/>
    <s v="(en blanco)"/>
    <n v="1"/>
    <s v="PRIMERA SEMANA"/>
    <n v="2"/>
    <s v="FEBRERO"/>
    <n v="8"/>
    <s v="NESTOR ENRIQUE MARTINEZ GUILLÉN"/>
    <n v="2024"/>
    <n v="2024"/>
    <n v="60"/>
    <n v="1"/>
    <n v="5"/>
    <m/>
    <s v="Feb  9 2024  9:56AM"/>
    <x v="17"/>
    <x v="17"/>
    <n v="29"/>
    <s v="CARTON 30 UNIDADES"/>
    <n v="1"/>
    <s v="PRODUCTOS AGROPECUARIOS"/>
    <n v="8"/>
    <x v="2"/>
    <n v="3.75"/>
    <n v="1.7"/>
    <s v="Huevo Grande Cartón"/>
    <m/>
    <n v="0"/>
    <n v="9"/>
    <n v="2"/>
    <n v="6"/>
    <x v="3"/>
  </r>
  <r>
    <n v="388619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1"/>
    <s v="PRIMERA SEMANA"/>
    <n v="2"/>
    <s v="FEBRERO"/>
    <n v="4"/>
    <s v="DAVID GARCIA"/>
    <n v="2024"/>
    <n v="2024"/>
    <n v="89"/>
    <n v="1"/>
    <n v="14"/>
    <m/>
    <s v="Feb  9 2024  9:56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0"/>
    <x v="5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95"/>
    <n v="1"/>
    <n v="14"/>
    <m/>
    <s v="Feb  9 2024  9:56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0"/>
    <x v="5"/>
  </r>
  <r>
    <n v="388435"/>
    <n v="715"/>
    <n v="4"/>
    <s v=" CHALATENANGO"/>
    <n v="7"/>
    <s v="CHALATENANGO"/>
    <s v="ISABEL"/>
    <s v="MENJIVAR"/>
    <s v="ISABEL MENJIVAR"/>
    <s v="MERCADO MUNICIPAL PUESTO #272"/>
    <s v="ISABEL MENJIVAR"/>
    <s v="(en blanco)"/>
    <n v="1"/>
    <s v="PRIMERA SEMANA"/>
    <n v="2"/>
    <s v="FEBRERO"/>
    <n v="8"/>
    <s v="NESTOR ENRIQUE MARTINEZ GUILLÉN"/>
    <n v="2024"/>
    <n v="2024"/>
    <n v="60"/>
    <n v="1"/>
    <n v="4.5"/>
    <m/>
    <s v="Feb  9 2024  9:56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6"/>
    <x v="3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60"/>
    <n v="1"/>
    <n v="20"/>
    <m/>
    <s v="Feb  9 2024  9:57AM"/>
    <x v="30"/>
    <x v="30"/>
    <n v="30"/>
    <s v="CIENTO  100 UNIDADES       "/>
    <n v="1"/>
    <s v="PRODUCTOS AGROPECUARIOS"/>
    <n v="2"/>
    <x v="3"/>
    <n v="100"/>
    <n v="45.45"/>
    <s v="Elote Blanco Grande"/>
    <m/>
    <n v="0"/>
    <n v="9"/>
    <n v="2"/>
    <n v="10"/>
    <x v="5"/>
  </r>
  <r>
    <n v="388620"/>
    <n v="621"/>
    <n v="6"/>
    <s v=" SAN SALVADOR"/>
    <n v="14"/>
    <s v="SAN SALVADOR"/>
    <s v="JONATHAN ALBERTO"/>
    <s v="VALDEZ"/>
    <s v="JONATHAN ALBERTO VALDEZ"/>
    <s v="MERCADO LA TIENDONA  CALLE PRINCIPAL LOCAL #78"/>
    <s v="(en blanco)"/>
    <n v="72169909"/>
    <n v="1"/>
    <s v="PRIMERA SEMANA"/>
    <n v="2"/>
    <s v="FEBRERO"/>
    <n v="4"/>
    <s v="DAVID GARCIA"/>
    <n v="2024"/>
    <n v="2024"/>
    <n v="138"/>
    <n v="1"/>
    <n v="42"/>
    <m/>
    <s v="Feb  9 2024  9:57AM"/>
    <x v="23"/>
    <x v="23"/>
    <n v="68"/>
    <s v="SACO 150 UNIDADES"/>
    <n v="1"/>
    <s v="PRODUCTOS AGROPECUARIOS"/>
    <n v="2"/>
    <x v="3"/>
    <n v="57.5"/>
    <n v="26.14"/>
    <s v="Cebolla blanca Sin  tallo grande"/>
    <m/>
    <n v="0"/>
    <n v="9"/>
    <n v="2"/>
    <n v="10"/>
    <x v="5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60"/>
    <n v="1"/>
    <n v="50"/>
    <m/>
    <s v="Feb  9 2024  9:57AM"/>
    <x v="158"/>
    <x v="30"/>
    <n v="55"/>
    <s v="RED  300-350 UNIDADES           "/>
    <n v="1"/>
    <s v="PRODUCTOS AGROPECUARIOS"/>
    <n v="2"/>
    <x v="3"/>
    <n v="300"/>
    <n v="136.36000000000001"/>
    <s v="Elote Blanco Grande"/>
    <m/>
    <n v="0"/>
    <n v="9"/>
    <n v="2"/>
    <n v="10"/>
    <x v="5"/>
  </r>
  <r>
    <n v="388620"/>
    <n v="621"/>
    <n v="6"/>
    <s v=" SAN SALVADOR"/>
    <n v="14"/>
    <s v="SAN SALVADOR"/>
    <s v="JONATHAN ALBERTO"/>
    <s v="VALDEZ"/>
    <s v="JONATHAN ALBERTO VALDEZ"/>
    <s v="MERCADO LA TIENDONA  CALLE PRINCIPAL LOCAL #78"/>
    <s v="(en blanco)"/>
    <n v="72169909"/>
    <n v="1"/>
    <s v="PRIMERA SEMANA"/>
    <n v="2"/>
    <s v="FEBRERO"/>
    <n v="4"/>
    <s v="DAVID GARCIA"/>
    <n v="2024"/>
    <n v="2024"/>
    <n v="138"/>
    <n v="1"/>
    <n v="39"/>
    <m/>
    <s v="Feb  9 2024  9:57AM"/>
    <x v="147"/>
    <x v="145"/>
    <n v="63"/>
    <s v="SACO  240-250 UNIDADES"/>
    <n v="1"/>
    <s v="PRODUCTOS AGROPECUARIOS"/>
    <n v="2"/>
    <x v="3"/>
    <n v="49.43"/>
    <n v="22.47"/>
    <s v="Cebolla Blanca Sin Tallo Mediana"/>
    <m/>
    <n v="0"/>
    <n v="9"/>
    <n v="2"/>
    <n v="10"/>
    <x v="5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60"/>
    <n v="1"/>
    <n v="12"/>
    <m/>
    <s v="Feb  9 2024  9:57AM"/>
    <x v="31"/>
    <x v="31"/>
    <n v="9"/>
    <s v="BOLSA  50 UNIDADES                                           "/>
    <n v="1"/>
    <s v="PRODUCTOS AGROPECUARIOS"/>
    <n v="2"/>
    <x v="3"/>
    <n v="79.599999999999994"/>
    <n v="36.18"/>
    <s v="Güisquil Verde Grande"/>
    <m/>
    <n v="0"/>
    <n v="9"/>
    <n v="2"/>
    <n v="10"/>
    <x v="5"/>
  </r>
  <r>
    <n v="388620"/>
    <n v="621"/>
    <n v="6"/>
    <s v=" SAN SALVADOR"/>
    <n v="14"/>
    <s v="SAN SALVADOR"/>
    <s v="JONATHAN ALBERTO"/>
    <s v="VALDEZ"/>
    <s v="JONATHAN ALBERTO VALDEZ"/>
    <s v="MERCADO LA TIENDONA  CALLE PRINCIPAL LOCAL #78"/>
    <s v="(en blanco)"/>
    <n v="72169909"/>
    <n v="1"/>
    <s v="PRIMERA SEMANA"/>
    <n v="2"/>
    <s v="FEBRERO"/>
    <n v="4"/>
    <s v="DAVID GARCIA"/>
    <n v="2024"/>
    <n v="2024"/>
    <n v="138"/>
    <n v="1"/>
    <n v="35"/>
    <m/>
    <s v="Feb  9 2024  9:57AM"/>
    <x v="24"/>
    <x v="24"/>
    <n v="72"/>
    <s v="SACO 215-225 UNIDADES                                            "/>
    <n v="1"/>
    <s v="PRODUCTOS AGROPECUARIOS"/>
    <n v="2"/>
    <x v="3"/>
    <n v="50.9"/>
    <n v="23.14"/>
    <s v="Cebolla Morada Sin Tallo "/>
    <m/>
    <n v="0"/>
    <n v="9"/>
    <n v="2"/>
    <n v="10"/>
    <x v="5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60"/>
    <n v="1"/>
    <n v="10"/>
    <m/>
    <s v="Feb  9 2024  9:57AM"/>
    <x v="142"/>
    <x v="140"/>
    <n v="9"/>
    <s v="BOLSA  50 UNIDADES                                           "/>
    <n v="1"/>
    <s v="PRODUCTOS AGROPECUARIOS"/>
    <n v="2"/>
    <x v="3"/>
    <n v="28.22"/>
    <n v="12.83"/>
    <s v="Güisquil Verde Mediano"/>
    <m/>
    <n v="0"/>
    <n v="9"/>
    <n v="2"/>
    <n v="10"/>
    <x v="5"/>
  </r>
  <r>
    <n v="388621"/>
    <n v="622"/>
    <n v="6"/>
    <s v=" SAN SALVADOR"/>
    <n v="14"/>
    <s v="SAN SALVADOR"/>
    <s v="ROSA"/>
    <s v="MONTES"/>
    <s v="ROSA MONTES"/>
    <s v="MERCADO LA TIENDONA SECTOR DE LAS NARANJAS LOCAL   S/N"/>
    <s v=" ROSA MONTES"/>
    <s v="(en blanco)"/>
    <n v="1"/>
    <s v="PRIMERA SEMANA"/>
    <n v="2"/>
    <s v="FEBRERO"/>
    <n v="4"/>
    <s v="DAVID GARCIA"/>
    <n v="2024"/>
    <n v="2024"/>
    <n v="60"/>
    <n v="1"/>
    <n v="15"/>
    <m/>
    <s v="Feb  9 2024  9:57AM"/>
    <x v="53"/>
    <x v="53"/>
    <n v="31"/>
    <s v="CIENTO  100 UNIDADES                                                "/>
    <n v="1"/>
    <s v="PRODUCTOS AGROPECUARIOS"/>
    <n v="3"/>
    <x v="4"/>
    <n v="25.5"/>
    <n v="11.59"/>
    <s v="Limon Pérsico Grande"/>
    <m/>
    <n v="0"/>
    <n v="9"/>
    <n v="2"/>
    <n v="10"/>
    <x v="5"/>
  </r>
  <r>
    <n v="388621"/>
    <n v="622"/>
    <n v="6"/>
    <s v=" SAN SALVADOR"/>
    <n v="14"/>
    <s v="SAN SALVADOR"/>
    <s v="ROSA"/>
    <s v="MONTES"/>
    <s v="ROSA MONTES"/>
    <s v="MERCADO LA TIENDONA SECTOR DE LAS NARANJAS LOCAL   S/N"/>
    <s v=" ROSA MONTES"/>
    <s v="(en blanco)"/>
    <n v="1"/>
    <s v="PRIMERA SEMANA"/>
    <n v="2"/>
    <s v="FEBRERO"/>
    <n v="4"/>
    <s v="DAVID GARCIA"/>
    <n v="2024"/>
    <n v="2024"/>
    <n v="60"/>
    <n v="1"/>
    <n v="13"/>
    <m/>
    <s v="Feb  9 2024  9:57AM"/>
    <x v="154"/>
    <x v="151"/>
    <n v="31"/>
    <s v="CIENTO  100 UNIDADES                                                "/>
    <n v="1"/>
    <s v="PRODUCTOS AGROPECUARIOS"/>
    <n v="3"/>
    <x v="4"/>
    <n v="12.86"/>
    <n v="5.85"/>
    <s v="Limon Pérsico Mediano"/>
    <m/>
    <n v="0"/>
    <n v="9"/>
    <n v="2"/>
    <n v="10"/>
    <x v="5"/>
  </r>
  <r>
    <n v="388748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n v="71255788"/>
    <n v="1"/>
    <s v="PRIMERA SEMANA"/>
    <n v="2"/>
    <s v="FEBRERO"/>
    <n v="5"/>
    <s v="MARIO LAZO"/>
    <n v="2024"/>
    <n v="2024"/>
    <n v="60"/>
    <n v="1"/>
    <n v="150"/>
    <m/>
    <s v="Feb  9 2024  9:57AM"/>
    <x v="160"/>
    <x v="156"/>
    <n v="41"/>
    <s v="JABA 30-40 LIBRAS"/>
    <n v="1"/>
    <s v="PRODUCTOS AGROPECUARIOS"/>
    <n v="2"/>
    <x v="3"/>
    <n v="35"/>
    <n v="15.91"/>
    <s v="Loroco"/>
    <m/>
    <n v="0"/>
    <n v="9"/>
    <n v="2"/>
    <n v="10"/>
    <x v="5"/>
  </r>
  <r>
    <n v="388621"/>
    <n v="622"/>
    <n v="6"/>
    <s v=" SAN SALVADOR"/>
    <n v="14"/>
    <s v="SAN SALVADOR"/>
    <s v="ROSA"/>
    <s v="MONTES"/>
    <s v="ROSA MONTES"/>
    <s v="MERCADO LA TIENDONA SECTOR DE LAS NARANJAS LOCAL   S/N"/>
    <s v=" ROSA MONTES"/>
    <s v="(en blanco)"/>
    <n v="1"/>
    <s v="PRIMERA SEMANA"/>
    <n v="2"/>
    <s v="FEBRERO"/>
    <n v="4"/>
    <s v="DAVID GARCIA"/>
    <n v="2024"/>
    <n v="2024"/>
    <n v="60"/>
    <n v="1"/>
    <n v="12"/>
    <m/>
    <s v="Feb  9 2024  9:57AM"/>
    <x v="54"/>
    <x v="54"/>
    <n v="31"/>
    <s v="CIENTO  100 UNIDADES                                                "/>
    <n v="1"/>
    <s v="PRODUCTOS AGROPECUARIOS"/>
    <n v="3"/>
    <x v="4"/>
    <n v="38"/>
    <n v="17.27"/>
    <s v="Mandarina Grande"/>
    <m/>
    <n v="0"/>
    <n v="9"/>
    <n v="2"/>
    <n v="10"/>
    <x v="5"/>
  </r>
  <r>
    <n v="388621"/>
    <n v="622"/>
    <n v="6"/>
    <s v=" SAN SALVADOR"/>
    <n v="14"/>
    <s v="SAN SALVADOR"/>
    <s v="ROSA"/>
    <s v="MONTES"/>
    <s v="ROSA MONTES"/>
    <s v="MERCADO LA TIENDONA SECTOR DE LAS NARANJAS LOCAL   S/N"/>
    <s v=" ROSA MONTES"/>
    <s v="(en blanco)"/>
    <n v="1"/>
    <s v="PRIMERA SEMANA"/>
    <n v="2"/>
    <s v="FEBRERO"/>
    <n v="4"/>
    <s v="DAVID GARCIA"/>
    <n v="2024"/>
    <n v="2024"/>
    <n v="60"/>
    <n v="1"/>
    <n v="8"/>
    <m/>
    <s v="Feb  9 2024  9:57AM"/>
    <x v="137"/>
    <x v="135"/>
    <n v="31"/>
    <s v="CIENTO  100 UNIDADES                                                "/>
    <n v="1"/>
    <s v="PRODUCTOS AGROPECUARIOS"/>
    <n v="3"/>
    <x v="4"/>
    <n v="22.35"/>
    <n v="10.16"/>
    <s v="Mandarina Mediana"/>
    <m/>
    <n v="0"/>
    <n v="9"/>
    <n v="2"/>
    <n v="10"/>
    <x v="5"/>
  </r>
  <r>
    <n v="38874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2"/>
    <s v="FEBRERO"/>
    <n v="5"/>
    <s v="MARIO LAZO"/>
    <n v="2024"/>
    <n v="2024"/>
    <n v="138"/>
    <n v="1"/>
    <n v="24"/>
    <m/>
    <s v="Feb  9 2024  9:58AM"/>
    <x v="49"/>
    <x v="49"/>
    <n v="23"/>
    <s v="CAJA 10 KG 50- 60 UNIDADES"/>
    <n v="1"/>
    <s v="PRODUCTOS AGROPECUARIOS"/>
    <n v="3"/>
    <x v="4"/>
    <n v="22"/>
    <n v="10"/>
    <s v="Aguacate Hass Grande"/>
    <m/>
    <n v="0"/>
    <n v="9"/>
    <n v="2"/>
    <n v="10"/>
    <x v="5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231"/>
    <n v="1"/>
    <n v="48"/>
    <n v="0.55000000000000004"/>
    <s v="Feb  9 2024  9:58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17"/>
    <x v="4"/>
  </r>
  <r>
    <n v="38874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2"/>
    <s v="FEBRERO"/>
    <n v="5"/>
    <s v="MARIO LAZO"/>
    <n v="2024"/>
    <n v="2024"/>
    <n v="138"/>
    <n v="1"/>
    <n v="22"/>
    <m/>
    <s v="Feb  9 2024  9:58AM"/>
    <x v="48"/>
    <x v="48"/>
    <n v="24"/>
    <s v="CAJA 10 KG 60-70 UNIDADES"/>
    <n v="1"/>
    <s v="PRODUCTOS AGROPECUARIOS"/>
    <n v="3"/>
    <x v="4"/>
    <n v="22"/>
    <n v="10"/>
    <s v="Aguacate Hass Mediano"/>
    <m/>
    <n v="0"/>
    <n v="9"/>
    <n v="2"/>
    <n v="10"/>
    <x v="5"/>
  </r>
  <r>
    <n v="3886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4"/>
    <n v="2024"/>
    <n v="351"/>
    <n v="1"/>
    <n v="18"/>
    <m/>
    <s v="Feb  9 2024  9:58AM"/>
    <x v="19"/>
    <x v="19"/>
    <n v="28"/>
    <s v="CAJA 45-55 UNIDADES                                   "/>
    <n v="1"/>
    <s v="PRODUCTOS AGROPECUARIOS"/>
    <n v="2"/>
    <x v="3"/>
    <n v="11.2"/>
    <n v="5.09"/>
    <s v="Ajo Chino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34"/>
    <m/>
    <s v="Feb  9 2024  9:58AM"/>
    <x v="108"/>
    <x v="107"/>
    <n v="51"/>
    <s v="QUINTAL"/>
    <n v="2"/>
    <s v="INSUMOS AGRICOLAS"/>
    <n v="11"/>
    <x v="10"/>
    <n v="0"/>
    <n v="0"/>
    <m/>
    <s v="FINAL ENGORDE "/>
    <n v="0"/>
    <n v="9"/>
    <n v="2"/>
    <n v="11"/>
    <x v="0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60"/>
    <n v="1"/>
    <n v="95"/>
    <n v="1.25"/>
    <s v="Feb  9 2024  9:58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17"/>
    <x v="4"/>
  </r>
  <r>
    <n v="3886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4"/>
    <n v="2024"/>
    <n v="89"/>
    <n v="1"/>
    <n v="20"/>
    <m/>
    <s v="Feb  9 2024  9:58AM"/>
    <x v="20"/>
    <x v="20"/>
    <n v="20"/>
    <s v="CAJA  18-22 TALLOS"/>
    <n v="1"/>
    <s v="PRODUCTOS AGROPECUARIOS"/>
    <n v="2"/>
    <x v="3"/>
    <n v="61.86"/>
    <n v="28.12"/>
    <s v="Apio Grande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34.5"/>
    <m/>
    <s v="Feb  9 2024  9:58AM"/>
    <x v="109"/>
    <x v="108"/>
    <n v="51"/>
    <s v="QUINTAL"/>
    <n v="2"/>
    <s v="INSUMOS AGRICOLAS"/>
    <n v="11"/>
    <x v="10"/>
    <n v="0"/>
    <n v="0"/>
    <m/>
    <s v="INICIO ENGORDE "/>
    <n v="0"/>
    <n v="9"/>
    <n v="2"/>
    <n v="11"/>
    <x v="0"/>
  </r>
  <r>
    <n v="3886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4"/>
    <n v="2024"/>
    <n v="89"/>
    <n v="1"/>
    <n v="10"/>
    <m/>
    <s v="Feb  9 2024  9:58AM"/>
    <x v="22"/>
    <x v="22"/>
    <n v="19"/>
    <s v="CAJA  10-12 UNIDADES                                              "/>
    <n v="1"/>
    <s v="PRODUCTOS AGROPECUARIOS"/>
    <n v="2"/>
    <x v="3"/>
    <n v="27.31"/>
    <n v="12.41"/>
    <s v="Brocoli Grande"/>
    <m/>
    <n v="0"/>
    <n v="9"/>
    <n v="2"/>
    <n v="10"/>
    <x v="5"/>
  </r>
  <r>
    <n v="3886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4"/>
    <n v="2024"/>
    <n v="89"/>
    <n v="1"/>
    <n v="22"/>
    <m/>
    <s v="Feb  9 2024  9:58AM"/>
    <x v="26"/>
    <x v="26"/>
    <n v="74"/>
    <s v="SACO 35-40 LIBRAS"/>
    <n v="1"/>
    <s v="PRODUCTOS AGROPECUARIOS"/>
    <n v="2"/>
    <x v="3"/>
    <n v="38.590000000000003"/>
    <n v="17.54"/>
    <s v="Chile Jalapeño"/>
    <m/>
    <n v="0"/>
    <n v="9"/>
    <n v="2"/>
    <n v="10"/>
    <x v="5"/>
  </r>
  <r>
    <n v="3886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4"/>
    <n v="2024"/>
    <n v="89"/>
    <n v="1"/>
    <n v="16"/>
    <m/>
    <s v="Feb  9 2024  9:58AM"/>
    <x v="27"/>
    <x v="27"/>
    <n v="53"/>
    <s v="RED   12 UNIDADES"/>
    <n v="1"/>
    <s v="PRODUCTOS AGROPECUARIOS"/>
    <n v="2"/>
    <x v="3"/>
    <n v="46.19"/>
    <n v="21"/>
    <s v="Coliflor  Grande"/>
    <m/>
    <n v="0"/>
    <n v="9"/>
    <n v="2"/>
    <n v="10"/>
    <x v="5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60"/>
    <n v="1"/>
    <n v="90"/>
    <n v="1.25"/>
    <s v="Feb  9 2024  9:58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17"/>
    <x v="4"/>
  </r>
  <r>
    <n v="3886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4"/>
    <n v="2024"/>
    <n v="89"/>
    <n v="1"/>
    <n v="20"/>
    <m/>
    <s v="Feb  9 2024  9:58AM"/>
    <x v="28"/>
    <x v="28"/>
    <n v="69"/>
    <s v="SACO 15-20 LIBRAS"/>
    <n v="1"/>
    <s v="PRODUCTOS AGROPECUARIOS"/>
    <n v="2"/>
    <x v="3"/>
    <n v="17.149999999999999"/>
    <n v="7.8"/>
    <s v="Ejote  Importado"/>
    <m/>
    <n v="0"/>
    <n v="9"/>
    <n v="2"/>
    <n v="10"/>
    <x v="5"/>
  </r>
  <r>
    <n v="3886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4"/>
    <n v="2024"/>
    <n v="89"/>
    <n v="1"/>
    <n v="14"/>
    <m/>
    <s v="Feb  9 2024  9:58AM"/>
    <x v="150"/>
    <x v="148"/>
    <n v="76"/>
    <s v="SACO 90-100 UNIDADES                        "/>
    <n v="1"/>
    <s v="PRODUCTOS AGROPECUARIOS"/>
    <n v="2"/>
    <x v="3"/>
    <n v="119.38"/>
    <n v="54.26"/>
    <s v="Guisquil Oscuro Grande"/>
    <m/>
    <n v="0"/>
    <n v="9"/>
    <n v="2"/>
    <n v="10"/>
    <x v="5"/>
  </r>
  <r>
    <n v="3886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4"/>
    <n v="2024"/>
    <n v="89"/>
    <n v="1"/>
    <n v="9"/>
    <m/>
    <s v="Feb  9 2024  9:58AM"/>
    <x v="32"/>
    <x v="32"/>
    <n v="26"/>
    <s v="CAJA 18-20 UNIDADES                                                 "/>
    <n v="1"/>
    <s v="PRODUCTOS AGROPECUARIOS"/>
    <n v="2"/>
    <x v="3"/>
    <n v="45.01"/>
    <n v="20.46"/>
    <s v="Lechuga de Cabeza Grande Caja"/>
    <m/>
    <n v="0"/>
    <n v="9"/>
    <n v="2"/>
    <n v="10"/>
    <x v="5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60"/>
    <n v="1"/>
    <n v="20"/>
    <n v="0.35"/>
    <s v="Feb  9 2024  9:58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17"/>
    <x v="4"/>
  </r>
  <r>
    <n v="38874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2"/>
    <s v="FEBRERO"/>
    <n v="5"/>
    <s v="MARIO LAZO"/>
    <n v="2024"/>
    <n v="2024"/>
    <n v="89"/>
    <n v="1"/>
    <n v="30"/>
    <m/>
    <s v="Feb  9 2024  9:58AM"/>
    <x v="157"/>
    <x v="154"/>
    <n v="56"/>
    <s v="RED  45-50 UNIDADES                                  "/>
    <n v="1"/>
    <s v="PRODUCTOS AGROPECUARIOS"/>
    <n v="3"/>
    <x v="4"/>
    <n v="59"/>
    <n v="26.82"/>
    <s v="Zapote"/>
    <m/>
    <n v="0"/>
    <n v="9"/>
    <n v="2"/>
    <n v="10"/>
    <x v="5"/>
  </r>
  <r>
    <n v="3886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4"/>
    <n v="2024"/>
    <n v="89"/>
    <n v="1"/>
    <n v="10"/>
    <m/>
    <s v="Feb  9 2024  9:59AM"/>
    <x v="40"/>
    <x v="40"/>
    <n v="8"/>
    <s v="BOLSA 25-30 LIBRAS"/>
    <n v="1"/>
    <s v="PRODUCTOS AGROPECUARIOS"/>
    <n v="2"/>
    <x v="3"/>
    <n v="26.3"/>
    <n v="11.95"/>
    <s v="Rábano"/>
    <m/>
    <n v="0"/>
    <n v="9"/>
    <n v="2"/>
    <n v="10"/>
    <x v="5"/>
  </r>
  <r>
    <n v="38874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2"/>
    <s v="FEBRERO"/>
    <n v="5"/>
    <s v="MARIO LAZO"/>
    <n v="2024"/>
    <n v="2024"/>
    <n v="89"/>
    <n v="1"/>
    <n v="10"/>
    <m/>
    <s v="Feb  9 2024  9:59AM"/>
    <x v="50"/>
    <x v="50"/>
    <n v="27"/>
    <s v="CAJA 40 LIBRAS 90-100 UNIDADES"/>
    <n v="1"/>
    <s v="PRODUCTOS AGROPECUARIOS"/>
    <n v="3"/>
    <x v="4"/>
    <n v="40"/>
    <n v="18.18"/>
    <s v="Banano Maduro Grande Caja"/>
    <m/>
    <n v="0"/>
    <n v="9"/>
    <n v="2"/>
    <n v="10"/>
    <x v="5"/>
  </r>
  <r>
    <n v="38874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2"/>
    <s v="FEBRERO"/>
    <n v="5"/>
    <s v="MARIO LAZO"/>
    <n v="2024"/>
    <n v="2024"/>
    <n v="89"/>
    <n v="1"/>
    <n v="60"/>
    <m/>
    <s v="Feb  9 2024  9:59AM"/>
    <x v="156"/>
    <x v="153"/>
    <n v="42"/>
    <s v="JABA 35-38 LIBRAS"/>
    <n v="1"/>
    <s v="PRODUCTOS AGROPECUARIOS"/>
    <n v="3"/>
    <x v="4"/>
    <n v="36.5"/>
    <n v="16.59"/>
    <s v="Fresa Grande"/>
    <m/>
    <n v="0"/>
    <n v="9"/>
    <n v="2"/>
    <n v="10"/>
    <x v="5"/>
  </r>
  <r>
    <n v="3886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4"/>
    <n v="2024"/>
    <n v="89"/>
    <n v="1"/>
    <n v="17"/>
    <m/>
    <s v="Feb  9 2024  9:59AM"/>
    <x v="41"/>
    <x v="41"/>
    <n v="57"/>
    <s v="RED 10-12 UNIDADES                                              "/>
    <n v="1"/>
    <s v="PRODUCTOS AGROPECUARIOS"/>
    <n v="2"/>
    <x v="3"/>
    <n v="92.47"/>
    <n v="42.03"/>
    <s v="Repollo Verde Grande"/>
    <m/>
    <n v="0"/>
    <n v="9"/>
    <n v="2"/>
    <n v="10"/>
    <x v="5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60"/>
    <n v="1"/>
    <n v="18"/>
    <n v="0.25"/>
    <s v="Feb  9 2024  9:59AM"/>
    <x v="2"/>
    <x v="2"/>
    <n v="51"/>
    <s v="QUINTAL"/>
    <n v="1"/>
    <s v="PRODUCTOS AGROPECUARIOS"/>
    <n v="1"/>
    <x v="0"/>
    <n v="100"/>
    <n v="45.45"/>
    <s v="Sorgo"/>
    <m/>
    <n v="0"/>
    <n v="9"/>
    <n v="2"/>
    <n v="17"/>
    <x v="4"/>
  </r>
  <r>
    <n v="3886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4"/>
    <n v="2024"/>
    <n v="89"/>
    <n v="1"/>
    <n v="15"/>
    <m/>
    <s v="Feb  9 2024  9:59AM"/>
    <x v="151"/>
    <x v="149"/>
    <n v="54"/>
    <s v="RED  14-15 UNIDADES                                              "/>
    <n v="1"/>
    <s v="PRODUCTOS AGROPECUARIOS"/>
    <n v="2"/>
    <x v="3"/>
    <n v="84.68"/>
    <n v="38.49"/>
    <s v="Repollo Verde Mediano"/>
    <m/>
    <n v="0"/>
    <n v="9"/>
    <n v="2"/>
    <n v="10"/>
    <x v="5"/>
  </r>
  <r>
    <n v="38874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2"/>
    <s v="FEBRERO"/>
    <n v="5"/>
    <s v="MARIO LAZO"/>
    <n v="2024"/>
    <n v="2024"/>
    <n v="89"/>
    <n v="1"/>
    <n v="13"/>
    <m/>
    <s v="Feb  9 2024  9:59AM"/>
    <x v="56"/>
    <x v="56"/>
    <n v="38"/>
    <s v="JABA  10-12 UNIDADES"/>
    <n v="1"/>
    <s v="PRODUCTOS AGROPECUARIOS"/>
    <n v="3"/>
    <x v="4"/>
    <n v="35.04"/>
    <n v="15.93"/>
    <s v="Papaya Tainung Grande"/>
    <m/>
    <n v="0"/>
    <n v="9"/>
    <n v="2"/>
    <n v="10"/>
    <x v="5"/>
  </r>
  <r>
    <n v="38874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2"/>
    <s v="FEBRERO"/>
    <n v="5"/>
    <s v="MARIO LAZO"/>
    <n v="2024"/>
    <n v="2024"/>
    <n v="89"/>
    <n v="1"/>
    <n v="11"/>
    <m/>
    <s v="Feb  9 2024  9:59AM"/>
    <x v="57"/>
    <x v="57"/>
    <n v="39"/>
    <s v="JABA  13-15 UNIDADES"/>
    <n v="1"/>
    <s v="PRODUCTOS AGROPECUARIOS"/>
    <n v="3"/>
    <x v="4"/>
    <n v="35.19"/>
    <n v="16"/>
    <s v="Papaya Tainung Mediana"/>
    <m/>
    <n v="0"/>
    <n v="9"/>
    <n v="2"/>
    <n v="10"/>
    <x v="5"/>
  </r>
  <r>
    <n v="3886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4"/>
    <n v="2024"/>
    <n v="89"/>
    <n v="1"/>
    <n v="29"/>
    <m/>
    <s v="Feb  9 2024  9:59AM"/>
    <x v="46"/>
    <x v="46"/>
    <n v="51"/>
    <s v="QUINTAL"/>
    <n v="1"/>
    <s v="PRODUCTOS AGROPECUARIOS"/>
    <n v="2"/>
    <x v="3"/>
    <n v="100"/>
    <n v="45.45"/>
    <s v="Zanahoria Grande"/>
    <m/>
    <n v="0"/>
    <n v="9"/>
    <n v="2"/>
    <n v="10"/>
    <x v="5"/>
  </r>
  <r>
    <n v="3886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4"/>
    <n v="2024"/>
    <n v="89"/>
    <n v="1"/>
    <n v="10"/>
    <m/>
    <s v="Feb  9 2024  9:59AM"/>
    <x v="47"/>
    <x v="47"/>
    <n v="11"/>
    <s v="BOLSA 33-36 LIBRAS"/>
    <n v="1"/>
    <s v="PRODUCTOS AGROPECUARIOS"/>
    <n v="2"/>
    <x v="3"/>
    <n v="34.94"/>
    <n v="15.88"/>
    <s v="Zanahoria Mediana"/>
    <m/>
    <n v="0"/>
    <n v="9"/>
    <n v="2"/>
    <n v="10"/>
    <x v="5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89"/>
    <n v="1"/>
    <m/>
    <n v="1.25"/>
    <s v="Feb  9 2024  9:59AM"/>
    <x v="12"/>
    <x v="12"/>
    <n v="51"/>
    <s v="QUINTAL"/>
    <n v="1"/>
    <s v="PRODUCTOS AGROPECUARIOS"/>
    <n v="4"/>
    <x v="1"/>
    <n v="100"/>
    <n v="45.45"/>
    <s v="Achiote"/>
    <m/>
    <n v="0"/>
    <n v="9"/>
    <n v="2"/>
    <n v="17"/>
    <x v="4"/>
  </r>
  <r>
    <n v="38874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2"/>
    <s v="FEBRERO"/>
    <n v="5"/>
    <s v="MARIO LAZO"/>
    <n v="2024"/>
    <n v="2024"/>
    <n v="60"/>
    <n v="1"/>
    <n v="12"/>
    <m/>
    <s v="Feb  9 2024  9:59AM"/>
    <x v="51"/>
    <x v="51"/>
    <n v="10"/>
    <s v="BOLSA 25-30 LIBRAS"/>
    <n v="1"/>
    <s v="PRODUCTOS AGROPECUARIOS"/>
    <n v="3"/>
    <x v="4"/>
    <n v="27.5"/>
    <n v="12.5"/>
    <s v="Guayaba Grande"/>
    <m/>
    <n v="0"/>
    <n v="9"/>
    <n v="2"/>
    <n v="10"/>
    <x v="5"/>
  </r>
  <r>
    <n v="388623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s v="(en blanco)"/>
    <n v="1"/>
    <s v="PRIMERA SEMANA"/>
    <n v="2"/>
    <s v="FEBRERO"/>
    <n v="4"/>
    <s v="DAVID GARCIA"/>
    <n v="2024"/>
    <n v="2024"/>
    <n v="95"/>
    <n v="1"/>
    <n v="12"/>
    <m/>
    <s v="Feb  9 2024  9:59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0"/>
    <x v="5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89"/>
    <n v="1"/>
    <m/>
    <n v="1.75"/>
    <s v="Feb  9 2024  9:59AM"/>
    <x v="13"/>
    <x v="13"/>
    <n v="51"/>
    <s v="QUINTAL"/>
    <n v="1"/>
    <s v="PRODUCTOS AGROPECUARIOS"/>
    <n v="4"/>
    <x v="1"/>
    <n v="100"/>
    <n v="45.45"/>
    <s v="Ajonjolí"/>
    <m/>
    <n v="0"/>
    <n v="9"/>
    <n v="2"/>
    <n v="17"/>
    <x v="4"/>
  </r>
  <r>
    <n v="388623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s v="(en blanco)"/>
    <n v="1"/>
    <s v="PRIMERA SEMANA"/>
    <n v="2"/>
    <s v="FEBRERO"/>
    <n v="4"/>
    <s v="DAVID GARCIA"/>
    <n v="2024"/>
    <n v="2024"/>
    <n v="95"/>
    <n v="1"/>
    <n v="14"/>
    <m/>
    <s v="Feb  9 2024  9:59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0"/>
    <x v="5"/>
  </r>
  <r>
    <n v="38874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2"/>
    <s v="FEBRERO"/>
    <n v="5"/>
    <s v="MARIO LAZO"/>
    <n v="2024"/>
    <n v="2024"/>
    <n v="60"/>
    <n v="1"/>
    <n v="16"/>
    <m/>
    <s v="Feb  9 2024  9:59AM"/>
    <x v="53"/>
    <x v="53"/>
    <n v="31"/>
    <s v="CIENTO  100 UNIDADES                                                "/>
    <n v="1"/>
    <s v="PRODUCTOS AGROPECUARIOS"/>
    <n v="3"/>
    <x v="4"/>
    <n v="25.5"/>
    <n v="11.59"/>
    <s v="Limon Pérsico Grande"/>
    <m/>
    <n v="0"/>
    <n v="9"/>
    <n v="2"/>
    <n v="10"/>
    <x v="5"/>
  </r>
  <r>
    <n v="38874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2"/>
    <s v="FEBRERO"/>
    <n v="5"/>
    <s v="MARIO LAZO"/>
    <n v="2024"/>
    <n v="2024"/>
    <n v="60"/>
    <n v="1"/>
    <n v="14"/>
    <m/>
    <s v="Feb  9 2024  9:59AM"/>
    <x v="154"/>
    <x v="151"/>
    <n v="31"/>
    <s v="CIENTO  100 UNIDADES                                                "/>
    <n v="1"/>
    <s v="PRODUCTOS AGROPECUARIOS"/>
    <n v="3"/>
    <x v="4"/>
    <n v="12.86"/>
    <n v="5.85"/>
    <s v="Limon Pérsico Mediano"/>
    <m/>
    <n v="0"/>
    <n v="9"/>
    <n v="2"/>
    <n v="10"/>
    <x v="5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60"/>
    <n v="1"/>
    <m/>
    <n v="0.6"/>
    <s v="Feb  9 2024  9:59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17"/>
    <x v="4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351"/>
    <n v="1"/>
    <n v="18"/>
    <m/>
    <s v="Feb  9 2024  9:59AM"/>
    <x v="19"/>
    <x v="19"/>
    <n v="28"/>
    <s v="CAJA 45-55 UNIDADES                                   "/>
    <n v="1"/>
    <s v="PRODUCTOS AGROPECUARIOS"/>
    <n v="2"/>
    <x v="3"/>
    <n v="11.2"/>
    <n v="5.09"/>
    <s v="Ajo Chino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60"/>
    <n v="1"/>
    <n v="20"/>
    <m/>
    <s v="Feb  9 2024  9:59AM"/>
    <x v="162"/>
    <x v="158"/>
    <n v="48"/>
    <s v="MANOJO  60 CABEZAS                                          "/>
    <n v="1"/>
    <s v="PRODUCTOS AGROPECUARIOS"/>
    <n v="2"/>
    <x v="3"/>
    <n v="4.01"/>
    <n v="1.82"/>
    <s v="Ajo Criollo Mediano"/>
    <m/>
    <n v="1"/>
    <n v="9"/>
    <n v="2"/>
    <n v="10"/>
    <x v="5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60"/>
    <n v="1"/>
    <m/>
    <n v="1.25"/>
    <s v="Feb  9 2024 10:00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17"/>
    <x v="4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100"/>
    <m/>
    <s v="Feb  9 2024 10:00AM"/>
    <x v="149"/>
    <x v="147"/>
    <n v="59"/>
    <s v="RED 25 MANOJOS                                           "/>
    <n v="1"/>
    <s v="PRODUCTOS AGROPECUARIOS"/>
    <n v="2"/>
    <x v="3"/>
    <n v="135.94"/>
    <n v="61.79"/>
    <s v="Apio  Mediano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20"/>
    <m/>
    <s v="Feb  9 2024 10:00AM"/>
    <x v="20"/>
    <x v="20"/>
    <n v="20"/>
    <s v="CAJA  18-22 TALLOS"/>
    <n v="1"/>
    <s v="PRODUCTOS AGROPECUARIOS"/>
    <n v="2"/>
    <x v="3"/>
    <n v="61.86"/>
    <n v="28.12"/>
    <s v="Apio Grande"/>
    <m/>
    <n v="0"/>
    <n v="9"/>
    <n v="2"/>
    <n v="10"/>
    <x v="5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60"/>
    <n v="1"/>
    <m/>
    <n v="2.5"/>
    <s v="Feb  9 2024 10:00AM"/>
    <x v="9"/>
    <x v="9"/>
    <n v="51"/>
    <s v="QUINTAL"/>
    <n v="1"/>
    <s v="PRODUCTOS AGROPECUARIOS"/>
    <n v="4"/>
    <x v="1"/>
    <n v="100"/>
    <n v="45.45"/>
    <s v="Cacao "/>
    <m/>
    <n v="0"/>
    <n v="9"/>
    <n v="2"/>
    <n v="17"/>
    <x v="4"/>
  </r>
  <r>
    <n v="38874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2"/>
    <s v="FEBRERO"/>
    <n v="5"/>
    <s v="MARIO LAZO"/>
    <n v="2024"/>
    <n v="2024"/>
    <n v="157"/>
    <n v="1"/>
    <n v="170"/>
    <m/>
    <s v="Feb  9 2024 10:00AM"/>
    <x v="63"/>
    <x v="63"/>
    <n v="52"/>
    <s v="QUINTAL "/>
    <n v="1"/>
    <s v="PRODUCTOS AGROPECUARIOS"/>
    <n v="3"/>
    <x v="4"/>
    <n v="100"/>
    <n v="45.45"/>
    <s v="Tamarindo sin Cáscara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10"/>
    <m/>
    <s v="Feb  9 2024 10:00AM"/>
    <x v="22"/>
    <x v="22"/>
    <n v="19"/>
    <s v="CAJA  10-12 UNIDADES                                              "/>
    <n v="1"/>
    <s v="PRODUCTOS AGROPECUARIOS"/>
    <n v="2"/>
    <x v="3"/>
    <n v="27.31"/>
    <n v="12.41"/>
    <s v="Brocoli Grande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16"/>
    <m/>
    <s v="Feb  9 2024 10:00AM"/>
    <x v="144"/>
    <x v="142"/>
    <n v="49"/>
    <s v="MANOJO 50 UNIDADES                                          "/>
    <n v="1"/>
    <s v="PRODUCTOS AGROPECUARIOS"/>
    <n v="2"/>
    <x v="3"/>
    <n v="17.54"/>
    <n v="7.97"/>
    <s v="Cebolla Blanca Con Tallo Grande"/>
    <m/>
    <n v="0"/>
    <n v="9"/>
    <n v="2"/>
    <n v="10"/>
    <x v="5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60"/>
    <n v="1"/>
    <n v="4.5"/>
    <m/>
    <s v="Feb  9 2024 10:00AM"/>
    <x v="11"/>
    <x v="11"/>
    <n v="16"/>
    <s v="BOTELLA"/>
    <n v="1"/>
    <s v="PRODUCTOS AGROPECUARIOS"/>
    <n v="4"/>
    <x v="1"/>
    <n v="2.6"/>
    <n v="1.18"/>
    <s v="Miel de abeja"/>
    <m/>
    <n v="0"/>
    <n v="9"/>
    <n v="2"/>
    <n v="17"/>
    <x v="4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14"/>
    <m/>
    <s v="Feb  9 2024 10:00AM"/>
    <x v="146"/>
    <x v="144"/>
    <n v="50"/>
    <s v="MANOJO 50 UNIDADES                                                 "/>
    <n v="1"/>
    <s v="PRODUCTOS AGROPECUARIOS"/>
    <n v="2"/>
    <x v="3"/>
    <n v="15.71"/>
    <n v="7.14"/>
    <s v="Cebolla Blanca Con Tallo Mediana"/>
    <m/>
    <n v="0"/>
    <n v="9"/>
    <n v="2"/>
    <n v="10"/>
    <x v="5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60"/>
    <n v="1"/>
    <m/>
    <n v="1.25"/>
    <s v="Feb  9 2024 10:00AM"/>
    <x v="81"/>
    <x v="81"/>
    <n v="1"/>
    <s v="96 UNIDADES 144 LB"/>
    <n v="1"/>
    <s v="PRODUCTOS AGROPECUARIOS"/>
    <n v="4"/>
    <x v="1"/>
    <n v="144"/>
    <n v="65.45"/>
    <s v="Panela de primera clase"/>
    <m/>
    <n v="0"/>
    <n v="9"/>
    <n v="2"/>
    <n v="17"/>
    <x v="4"/>
  </r>
  <r>
    <n v="388747"/>
    <n v="568"/>
    <n v="6"/>
    <s v=" SAN SALVADOR"/>
    <n v="14"/>
    <s v="SAN SALVADOR"/>
    <s v="JOSE"/>
    <n v="0"/>
    <s v="JOSE  CONOCIDO COMO CHEPITO"/>
    <s v="MERCADO LA TIENDONA SECTOR NARANJA Y PIÑA"/>
    <s v="(en blanco)"/>
    <s v="(en blanco)"/>
    <n v="1"/>
    <s v="PRIMERA SEMANA"/>
    <n v="2"/>
    <s v="FEBRERO"/>
    <n v="5"/>
    <s v="MARIO LAZO"/>
    <n v="2024"/>
    <n v="2024"/>
    <n v="48"/>
    <n v="1"/>
    <n v="200"/>
    <m/>
    <s v="Feb  9 2024 10:00AM"/>
    <x v="60"/>
    <x v="60"/>
    <n v="31"/>
    <s v="CIENTO  100 UNIDADES                                                "/>
    <n v="1"/>
    <s v="PRODUCTOS AGROPECUARIOS"/>
    <n v="3"/>
    <x v="4"/>
    <n v="634.41999999999996"/>
    <n v="288.37"/>
    <s v="Piña Golden Grande"/>
    <m/>
    <n v="0"/>
    <n v="9"/>
    <n v="2"/>
    <n v="10"/>
    <x v="5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60"/>
    <n v="1"/>
    <m/>
    <n v="0.2"/>
    <s v="Feb  9 2024 10:00AM"/>
    <x v="10"/>
    <x v="10"/>
    <n v="51"/>
    <s v="QUINTAL"/>
    <n v="1"/>
    <s v="PRODUCTOS AGROPECUARIOS"/>
    <n v="4"/>
    <x v="1"/>
    <n v="100"/>
    <n v="45.45"/>
    <s v="Sal corriente yodada"/>
    <m/>
    <n v="0"/>
    <n v="9"/>
    <n v="2"/>
    <n v="17"/>
    <x v="4"/>
  </r>
  <r>
    <n v="388747"/>
    <n v="568"/>
    <n v="6"/>
    <s v=" SAN SALVADOR"/>
    <n v="14"/>
    <s v="SAN SALVADOR"/>
    <s v="JOSE"/>
    <n v="0"/>
    <s v="JOSE  CONOCIDO COMO CHEPITO"/>
    <s v="MERCADO LA TIENDONA SECTOR NARANJA Y PIÑA"/>
    <s v="(en blanco)"/>
    <s v="(en blanco)"/>
    <n v="1"/>
    <s v="PRIMERA SEMANA"/>
    <n v="2"/>
    <s v="FEBRERO"/>
    <n v="5"/>
    <s v="MARIO LAZO"/>
    <n v="2024"/>
    <n v="2024"/>
    <n v="48"/>
    <n v="1"/>
    <n v="150"/>
    <m/>
    <s v="Feb  9 2024 10:00AM"/>
    <x v="141"/>
    <x v="139"/>
    <n v="31"/>
    <s v="CIENTO  100 UNIDADES                                                "/>
    <n v="1"/>
    <s v="PRODUCTOS AGROPECUARIOS"/>
    <n v="3"/>
    <x v="4"/>
    <n v="402.53"/>
    <n v="182.97"/>
    <s v="Piña Golden Mediana"/>
    <m/>
    <n v="0"/>
    <n v="9"/>
    <n v="2"/>
    <n v="10"/>
    <x v="5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60"/>
    <n v="1"/>
    <m/>
    <n v="1"/>
    <s v="Feb  9 2024 10:00AM"/>
    <x v="14"/>
    <x v="14"/>
    <n v="51"/>
    <s v="QUINTAL"/>
    <n v="1"/>
    <s v="PRODUCTOS AGROPECUARIOS"/>
    <n v="4"/>
    <x v="1"/>
    <n v="100"/>
    <n v="45.45"/>
    <s v="Soya"/>
    <m/>
    <n v="0"/>
    <n v="9"/>
    <n v="2"/>
    <n v="17"/>
    <x v="4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22"/>
    <m/>
    <s v="Feb  9 2024 10:00AM"/>
    <x v="26"/>
    <x v="26"/>
    <n v="74"/>
    <s v="SACO 35-40 LIBRAS"/>
    <n v="1"/>
    <s v="PRODUCTOS AGROPECUARIOS"/>
    <n v="2"/>
    <x v="3"/>
    <n v="38.590000000000003"/>
    <n v="17.54"/>
    <s v="Chile Jalapeño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31"/>
    <m/>
    <s v="Feb  9 2024 10:00AM"/>
    <x v="110"/>
    <x v="109"/>
    <n v="51"/>
    <s v="QUINTAL"/>
    <n v="2"/>
    <s v="INSUMOS AGRICOLAS"/>
    <n v="12"/>
    <x v="11"/>
    <n v="0"/>
    <n v="0"/>
    <m/>
    <s v="ALIPONEDORAS 1 (PONEDORAS)"/>
    <n v="0"/>
    <n v="9"/>
    <n v="2"/>
    <n v="11"/>
    <x v="0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16"/>
    <m/>
    <s v="Feb  9 2024 10:00AM"/>
    <x v="27"/>
    <x v="27"/>
    <n v="53"/>
    <s v="RED   12 UNIDADES"/>
    <n v="1"/>
    <s v="PRODUCTOS AGROPECUARIOS"/>
    <n v="2"/>
    <x v="3"/>
    <n v="46.19"/>
    <n v="21"/>
    <s v="Coliflor  Grande"/>
    <m/>
    <n v="0"/>
    <n v="9"/>
    <n v="2"/>
    <n v="10"/>
    <x v="5"/>
  </r>
  <r>
    <n v="388747"/>
    <n v="568"/>
    <n v="6"/>
    <s v=" SAN SALVADOR"/>
    <n v="14"/>
    <s v="SAN SALVADOR"/>
    <s v="JOSE"/>
    <n v="0"/>
    <s v="JOSE  CONOCIDO COMO CHEPITO"/>
    <s v="MERCADO LA TIENDONA SECTOR NARANJA Y PIÑA"/>
    <s v="(en blanco)"/>
    <s v="(en blanco)"/>
    <n v="1"/>
    <s v="PRIMERA SEMANA"/>
    <n v="2"/>
    <s v="FEBRERO"/>
    <n v="5"/>
    <s v="MARIO LAZO"/>
    <n v="2024"/>
    <n v="2024"/>
    <n v="89"/>
    <n v="1"/>
    <n v="125"/>
    <m/>
    <s v="Feb  9 2024 10:00AM"/>
    <x v="143"/>
    <x v="141"/>
    <n v="31"/>
    <s v="CIENTO  100 UNIDADES                                                "/>
    <n v="1"/>
    <s v="PRODUCTOS AGROPECUARIOS"/>
    <n v="3"/>
    <x v="4"/>
    <n v="550"/>
    <n v="250"/>
    <s v="Piña Hawaiana Grande"/>
    <m/>
    <n v="0"/>
    <n v="9"/>
    <n v="2"/>
    <n v="10"/>
    <x v="5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60"/>
    <n v="1"/>
    <m/>
    <n v="1"/>
    <s v="Feb  9 2024 10:00AM"/>
    <x v="15"/>
    <x v="15"/>
    <n v="51"/>
    <s v="QUINTAL"/>
    <n v="1"/>
    <s v="PRODUCTOS AGROPECUARIOS"/>
    <n v="4"/>
    <x v="1"/>
    <n v="100"/>
    <n v="45.45"/>
    <s v="Trigo"/>
    <m/>
    <n v="0"/>
    <n v="9"/>
    <n v="2"/>
    <n v="17"/>
    <x v="4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20"/>
    <m/>
    <s v="Feb  9 2024 10:00AM"/>
    <x v="28"/>
    <x v="28"/>
    <n v="69"/>
    <s v="SACO 15-20 LIBRAS"/>
    <n v="1"/>
    <s v="PRODUCTOS AGROPECUARIOS"/>
    <n v="2"/>
    <x v="3"/>
    <n v="17.149999999999999"/>
    <n v="7.8"/>
    <s v="Ejote  Importado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14"/>
    <m/>
    <s v="Feb  9 2024 10:00AM"/>
    <x v="150"/>
    <x v="148"/>
    <n v="76"/>
    <s v="SACO 90-100 UNIDADES                        "/>
    <n v="1"/>
    <s v="PRODUCTOS AGROPECUARIOS"/>
    <n v="2"/>
    <x v="3"/>
    <n v="119.38"/>
    <n v="54.26"/>
    <s v="Guisquil Oscuro Grande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9"/>
    <m/>
    <s v="Feb  9 2024 10:00AM"/>
    <x v="32"/>
    <x v="32"/>
    <n v="26"/>
    <s v="CAJA 18-20 UNIDADES                                                 "/>
    <n v="1"/>
    <s v="PRODUCTOS AGROPECUARIOS"/>
    <n v="2"/>
    <x v="3"/>
    <n v="45.01"/>
    <n v="20.46"/>
    <s v="Lechuga de Cabeza Grande Caja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15.5"/>
    <m/>
    <s v="Feb  9 2024 10:01AM"/>
    <x v="111"/>
    <x v="110"/>
    <n v="51"/>
    <s v="QUINTAL"/>
    <n v="2"/>
    <s v="INSUMOS AGRICOLAS"/>
    <n v="13"/>
    <x v="12"/>
    <n v="0"/>
    <n v="0"/>
    <m/>
    <s v="ALILECHERO 14%"/>
    <n v="0"/>
    <n v="9"/>
    <n v="2"/>
    <n v="11"/>
    <x v="0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10"/>
    <m/>
    <s v="Feb  9 2024 10:01AM"/>
    <x v="40"/>
    <x v="40"/>
    <n v="8"/>
    <s v="BOLSA 25-30 LIBRAS"/>
    <n v="1"/>
    <s v="PRODUCTOS AGROPECUARIOS"/>
    <n v="2"/>
    <x v="3"/>
    <n v="26.3"/>
    <n v="11.95"/>
    <s v="Rábano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40"/>
    <m/>
    <s v="Feb  9 2024 10:01AM"/>
    <x v="133"/>
    <x v="132"/>
    <n v="75"/>
    <s v="SACO 90-100 LB"/>
    <n v="1"/>
    <s v="PRODUCTOS AGROPECUARIOS"/>
    <n v="2"/>
    <x v="3"/>
    <n v="100"/>
    <n v="45.45"/>
    <s v="Remolacha Grande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16"/>
    <m/>
    <s v="Feb  9 2024 10:01AM"/>
    <x v="41"/>
    <x v="41"/>
    <n v="57"/>
    <s v="RED 10-12 UNIDADES                                              "/>
    <n v="1"/>
    <s v="PRODUCTOS AGROPECUARIOS"/>
    <n v="2"/>
    <x v="3"/>
    <n v="92.47"/>
    <n v="42.03"/>
    <s v="Repollo Verde Grande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22.75"/>
    <m/>
    <s v="Feb  9 2024 10:01AM"/>
    <x v="163"/>
    <x v="159"/>
    <n v="51"/>
    <s v="QUINTAL"/>
    <n v="2"/>
    <s v="INSUMOS AGRICOLAS"/>
    <n v="13"/>
    <x v="12"/>
    <n v="0"/>
    <n v="0"/>
    <m/>
    <s v="ALILECHERO 15%"/>
    <n v="0"/>
    <n v="9"/>
    <n v="2"/>
    <n v="11"/>
    <x v="0"/>
  </r>
  <r>
    <n v="388745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n v="74985879"/>
    <n v="1"/>
    <s v="PRIMERA SEMANA"/>
    <n v="2"/>
    <s v="FEBRERO"/>
    <n v="5"/>
    <s v="MARIO LAZO"/>
    <n v="2024"/>
    <n v="2024"/>
    <n v="157"/>
    <n v="1"/>
    <n v="32"/>
    <m/>
    <s v="Feb  9 2024 10:01AM"/>
    <x v="55"/>
    <x v="55"/>
    <n v="31"/>
    <s v="CIENTO  100 UNIDADES                                                "/>
    <n v="1"/>
    <s v="PRODUCTOS AGROPECUARIOS"/>
    <n v="3"/>
    <x v="4"/>
    <n v="37.5"/>
    <n v="17.05"/>
    <s v="Maracuyá Redonda Grande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14"/>
    <m/>
    <s v="Feb  9 2024 10:01AM"/>
    <x v="151"/>
    <x v="149"/>
    <n v="54"/>
    <s v="RED  14-15 UNIDADES                                              "/>
    <n v="1"/>
    <s v="PRODUCTOS AGROPECUARIOS"/>
    <n v="2"/>
    <x v="3"/>
    <n v="84.68"/>
    <n v="38.49"/>
    <s v="Repollo Verde Mediano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26.5"/>
    <m/>
    <s v="Feb  9 2024 10:01AM"/>
    <x v="112"/>
    <x v="111"/>
    <n v="51"/>
    <s v="QUINTAL"/>
    <n v="2"/>
    <s v="INSUMOS AGRICOLAS"/>
    <n v="13"/>
    <x v="12"/>
    <n v="0"/>
    <n v="0"/>
    <m/>
    <s v="HIPERLECHERO 22%"/>
    <n v="0"/>
    <n v="9"/>
    <n v="2"/>
    <n v="11"/>
    <x v="0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29"/>
    <m/>
    <s v="Feb  9 2024 10:01AM"/>
    <x v="46"/>
    <x v="46"/>
    <n v="51"/>
    <s v="QUINTAL"/>
    <n v="1"/>
    <s v="PRODUCTOS AGROPECUARIOS"/>
    <n v="2"/>
    <x v="3"/>
    <n v="100"/>
    <n v="45.45"/>
    <s v="Zanahoria Grande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203"/>
    <n v="1"/>
    <n v="24.5"/>
    <m/>
    <s v="Feb  9 2024 10:01AM"/>
    <x v="112"/>
    <x v="111"/>
    <n v="51"/>
    <s v="QUINTAL"/>
    <n v="2"/>
    <s v="INSUMOS AGRICOLAS"/>
    <n v="13"/>
    <x v="12"/>
    <n v="0"/>
    <n v="0"/>
    <m/>
    <s v="HIPERLECHERO 22%"/>
    <n v="0"/>
    <n v="9"/>
    <n v="2"/>
    <n v="11"/>
    <x v="0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10"/>
    <m/>
    <s v="Feb  9 2024 10:01AM"/>
    <x v="47"/>
    <x v="47"/>
    <n v="11"/>
    <s v="BOLSA 33-36 LIBRAS"/>
    <n v="1"/>
    <s v="PRODUCTOS AGROPECUARIOS"/>
    <n v="2"/>
    <x v="3"/>
    <n v="34.94"/>
    <n v="15.88"/>
    <s v="Zanahoria Mediana"/>
    <m/>
    <n v="0"/>
    <n v="9"/>
    <n v="2"/>
    <n v="10"/>
    <x v="5"/>
  </r>
  <r>
    <n v="388744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s v="(en blanco)"/>
    <n v="1"/>
    <s v="PRIMERA SEMANA"/>
    <n v="2"/>
    <s v="FEBRERO"/>
    <n v="5"/>
    <s v="MARIO LAZO"/>
    <n v="2024"/>
    <n v="2024"/>
    <n v="89"/>
    <n v="1"/>
    <n v="80"/>
    <m/>
    <s v="Feb  9 2024 10:01AM"/>
    <x v="34"/>
    <x v="34"/>
    <n v="31"/>
    <s v="CIENTO  100 UNIDADES                                                "/>
    <n v="1"/>
    <s v="PRODUCTOS AGROPECUARIOS"/>
    <n v="2"/>
    <x v="3"/>
    <n v="409.89"/>
    <n v="186.31"/>
    <s v="Melón Grande"/>
    <m/>
    <n v="0"/>
    <n v="9"/>
    <n v="2"/>
    <n v="10"/>
    <x v="5"/>
  </r>
  <r>
    <n v="388744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s v="(en blanco)"/>
    <n v="1"/>
    <s v="PRIMERA SEMANA"/>
    <n v="2"/>
    <s v="FEBRERO"/>
    <n v="5"/>
    <s v="MARIO LAZO"/>
    <n v="2024"/>
    <n v="2024"/>
    <n v="89"/>
    <n v="1"/>
    <n v="60"/>
    <m/>
    <s v="Feb  9 2024 10:01AM"/>
    <x v="33"/>
    <x v="33"/>
    <n v="31"/>
    <s v="CIENTO  100 UNIDADES                                                "/>
    <n v="1"/>
    <s v="PRODUCTOS AGROPECUARIOS"/>
    <n v="2"/>
    <x v="3"/>
    <n v="303.83"/>
    <n v="138.1"/>
    <s v="Melón Mediano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95"/>
    <n v="1"/>
    <n v="12"/>
    <m/>
    <s v="Feb  9 2024 10:01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95"/>
    <n v="1"/>
    <n v="14"/>
    <m/>
    <s v="Feb  9 2024 10:01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203"/>
    <n v="1"/>
    <n v="30"/>
    <m/>
    <s v="Feb  9 2024 10:01AM"/>
    <x v="113"/>
    <x v="112"/>
    <n v="51"/>
    <s v="QUINTAL"/>
    <n v="2"/>
    <s v="INSUMOS AGRICOLAS"/>
    <n v="14"/>
    <x v="13"/>
    <n v="0"/>
    <n v="0"/>
    <m/>
    <s v="VITA CERDO 3"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30"/>
    <m/>
    <s v="Feb  9 2024 10:01AM"/>
    <x v="113"/>
    <x v="112"/>
    <n v="51"/>
    <s v="QUINTAL"/>
    <n v="2"/>
    <s v="INSUMOS AGRICOLAS"/>
    <n v="14"/>
    <x v="13"/>
    <n v="0"/>
    <n v="0"/>
    <m/>
    <s v="VITA CERDO 3"/>
    <n v="0"/>
    <n v="9"/>
    <n v="2"/>
    <n v="11"/>
    <x v="0"/>
  </r>
  <r>
    <n v="388744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s v="(en blanco)"/>
    <n v="1"/>
    <s v="PRIMERA SEMANA"/>
    <n v="2"/>
    <s v="FEBRERO"/>
    <n v="5"/>
    <s v="MARIO LAZO"/>
    <n v="2024"/>
    <n v="2024"/>
    <n v="89"/>
    <n v="1"/>
    <n v="225"/>
    <m/>
    <s v="Feb  9 2024 10:01AM"/>
    <x v="42"/>
    <x v="42"/>
    <n v="31"/>
    <s v="CIENTO  100 UNIDADES                                                "/>
    <n v="1"/>
    <s v="PRODUCTOS AGROPECUARIOS"/>
    <n v="2"/>
    <x v="3"/>
    <n v="1279.17"/>
    <n v="581.44000000000005"/>
    <s v="Sandia Redonda Grande"/>
    <m/>
    <n v="0"/>
    <n v="9"/>
    <n v="2"/>
    <n v="10"/>
    <x v="5"/>
  </r>
  <r>
    <n v="388744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s v="(en blanco)"/>
    <n v="1"/>
    <s v="PRIMERA SEMANA"/>
    <n v="2"/>
    <s v="FEBRERO"/>
    <n v="5"/>
    <s v="MARIO LAZO"/>
    <n v="2024"/>
    <n v="2024"/>
    <n v="89"/>
    <n v="1"/>
    <n v="150"/>
    <m/>
    <s v="Feb  9 2024 10:01AM"/>
    <x v="135"/>
    <x v="133"/>
    <n v="31"/>
    <s v="CIENTO  100 UNIDADES                                                "/>
    <n v="1"/>
    <s v="PRODUCTOS AGROPECUARIOS"/>
    <n v="2"/>
    <x v="3"/>
    <n v="933.61"/>
    <n v="424.37"/>
    <s v="Sandia Redonda Mediana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60"/>
    <n v="1"/>
    <n v="35"/>
    <m/>
    <s v="Feb  9 2024 10:02AM"/>
    <x v="21"/>
    <x v="21"/>
    <n v="34"/>
    <s v="CIENTO 50-60 LB"/>
    <n v="1"/>
    <s v="PRODUCTOS AGROPECUARIOS"/>
    <n v="2"/>
    <x v="3"/>
    <n v="55"/>
    <n v="25"/>
    <s v="Ayote Tierno Grande"/>
    <m/>
    <n v="0"/>
    <n v="9"/>
    <n v="2"/>
    <n v="10"/>
    <x v="5"/>
  </r>
  <r>
    <n v="38906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s v="(en blanco)"/>
    <n v="1"/>
    <s v="PRIMERA SEMANA"/>
    <n v="2"/>
    <s v="FEBRERO"/>
    <n v="7"/>
    <s v="NELSON NEFTALÍ RODRÍGUEZ VILLALTA"/>
    <n v="2024"/>
    <n v="2024"/>
    <n v="60"/>
    <n v="1"/>
    <n v="9"/>
    <m/>
    <s v="Feb  9 2024 10:02AM"/>
    <x v="72"/>
    <x v="72"/>
    <n v="45"/>
    <s v="LIBRA"/>
    <n v="1"/>
    <s v="PRODUCTOS AGROPECUARIOS"/>
    <n v="6"/>
    <x v="6"/>
    <n v="1"/>
    <n v="0.45"/>
    <s v="Chicharron"/>
    <m/>
    <n v="0"/>
    <n v="9"/>
    <n v="2"/>
    <n v="17"/>
    <x v="4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60"/>
    <n v="1"/>
    <n v="20"/>
    <m/>
    <s v="Feb  9 2024 10:02AM"/>
    <x v="30"/>
    <x v="30"/>
    <n v="30"/>
    <s v="CIENTO  100 UNIDADES       "/>
    <n v="1"/>
    <s v="PRODUCTOS AGROPECUARIOS"/>
    <n v="2"/>
    <x v="3"/>
    <n v="100"/>
    <n v="45.45"/>
    <s v="Elote Blanco Grande"/>
    <m/>
    <n v="0"/>
    <n v="9"/>
    <n v="2"/>
    <n v="10"/>
    <x v="5"/>
  </r>
  <r>
    <n v="38906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s v="(en blanco)"/>
    <n v="1"/>
    <s v="PRIMERA SEMANA"/>
    <n v="2"/>
    <s v="FEBRERO"/>
    <n v="7"/>
    <s v="NELSON NEFTALÍ RODRÍGUEZ VILLALTA"/>
    <n v="2024"/>
    <n v="2024"/>
    <n v="60"/>
    <n v="1"/>
    <n v="4"/>
    <m/>
    <s v="Feb  9 2024 10:02AM"/>
    <x v="73"/>
    <x v="73"/>
    <n v="45"/>
    <s v="LIBRA"/>
    <n v="1"/>
    <s v="PRODUCTOS AGROPECUARIOS"/>
    <n v="6"/>
    <x v="6"/>
    <n v="1"/>
    <n v="0.45"/>
    <s v="Costilla"/>
    <m/>
    <n v="0"/>
    <n v="9"/>
    <n v="2"/>
    <n v="17"/>
    <x v="4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60"/>
    <n v="1"/>
    <n v="70"/>
    <m/>
    <s v="Feb  9 2024 10:02AM"/>
    <x v="153"/>
    <x v="150"/>
    <n v="31"/>
    <s v="CIENTO  100 UNIDADES                                                "/>
    <n v="1"/>
    <s v="PRODUCTOS AGROPECUARIOS"/>
    <n v="3"/>
    <x v="4"/>
    <n v="525"/>
    <n v="238.64"/>
    <s v="Coco Verde Grande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60"/>
    <n v="1"/>
    <n v="50"/>
    <m/>
    <s v="Feb  9 2024 10:02AM"/>
    <x v="158"/>
    <x v="30"/>
    <n v="55"/>
    <s v="RED  300-350 UNIDADES           "/>
    <n v="1"/>
    <s v="PRODUCTOS AGROPECUARIOS"/>
    <n v="2"/>
    <x v="3"/>
    <n v="300"/>
    <n v="136.36000000000001"/>
    <s v="Elote Blanco Grande"/>
    <m/>
    <n v="0"/>
    <n v="9"/>
    <n v="2"/>
    <n v="10"/>
    <x v="5"/>
  </r>
  <r>
    <n v="38906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s v="(en blanco)"/>
    <n v="1"/>
    <s v="PRIMERA SEMANA"/>
    <n v="2"/>
    <s v="FEBRERO"/>
    <n v="7"/>
    <s v="NELSON NEFTALÍ RODRÍGUEZ VILLALTA"/>
    <n v="2024"/>
    <n v="2024"/>
    <n v="60"/>
    <n v="1"/>
    <n v="4"/>
    <m/>
    <s v="Feb  9 2024 10:02AM"/>
    <x v="74"/>
    <x v="74"/>
    <n v="45"/>
    <s v="LIBRA"/>
    <n v="1"/>
    <s v="PRODUCTOS AGROPECUARIOS"/>
    <n v="6"/>
    <x v="6"/>
    <n v="1"/>
    <n v="0.45"/>
    <s v="Lomo"/>
    <m/>
    <n v="0"/>
    <n v="9"/>
    <n v="2"/>
    <n v="17"/>
    <x v="4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60"/>
    <n v="1"/>
    <n v="13"/>
    <m/>
    <s v="Feb  9 2024 10:02AM"/>
    <x v="51"/>
    <x v="51"/>
    <n v="10"/>
    <s v="BOLSA 25-30 LIBRAS"/>
    <n v="1"/>
    <s v="PRODUCTOS AGROPECUARIOS"/>
    <n v="3"/>
    <x v="4"/>
    <n v="27.5"/>
    <n v="12.5"/>
    <s v="Guayaba Grande"/>
    <m/>
    <n v="0"/>
    <n v="9"/>
    <n v="2"/>
    <n v="10"/>
    <x v="5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60"/>
    <n v="1"/>
    <n v="8"/>
    <m/>
    <s v="Feb  9 2024 10:02AM"/>
    <x v="52"/>
    <x v="52"/>
    <n v="31"/>
    <s v="CIENTO  100 UNIDADES                                                "/>
    <n v="1"/>
    <s v="PRODUCTOS AGROPECUARIOS"/>
    <n v="3"/>
    <x v="4"/>
    <n v="28.31"/>
    <n v="12.87"/>
    <s v="Guineo de Seda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60"/>
    <n v="1"/>
    <n v="12"/>
    <m/>
    <s v="Feb  9 2024 10:02AM"/>
    <x v="31"/>
    <x v="31"/>
    <n v="9"/>
    <s v="BOLSA  50 UNIDADES                                           "/>
    <n v="1"/>
    <s v="PRODUCTOS AGROPECUARIOS"/>
    <n v="2"/>
    <x v="3"/>
    <n v="79.599999999999994"/>
    <n v="36.18"/>
    <s v="Güisquil Verde Grande"/>
    <m/>
    <n v="0"/>
    <n v="9"/>
    <n v="2"/>
    <n v="10"/>
    <x v="5"/>
  </r>
  <r>
    <n v="38906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s v="(en blanco)"/>
    <n v="1"/>
    <s v="PRIMERA SEMANA"/>
    <n v="2"/>
    <s v="FEBRERO"/>
    <n v="7"/>
    <s v="NELSON NEFTALÍ RODRÍGUEZ VILLALTA"/>
    <n v="2024"/>
    <n v="2024"/>
    <n v="60"/>
    <n v="1"/>
    <n v="4"/>
    <m/>
    <s v="Feb  9 2024 10:02AM"/>
    <x v="75"/>
    <x v="75"/>
    <n v="45"/>
    <s v="LIBRA"/>
    <n v="1"/>
    <s v="PRODUCTOS AGROPECUARIOS"/>
    <n v="6"/>
    <x v="6"/>
    <n v="1"/>
    <n v="0.45"/>
    <s v="Posta"/>
    <m/>
    <n v="0"/>
    <n v="9"/>
    <n v="2"/>
    <n v="17"/>
    <x v="4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10.5"/>
    <m/>
    <s v="Feb  9 2024 10:02AM"/>
    <x v="114"/>
    <x v="113"/>
    <n v="47"/>
    <s v="LITRO"/>
    <n v="2"/>
    <s v="INSUMOS AGRICOLAS"/>
    <n v="15"/>
    <x v="14"/>
    <n v="0"/>
    <n v="0"/>
    <m/>
    <s v="BAYFOLAN FORTE"/>
    <n v="0"/>
    <n v="9"/>
    <n v="2"/>
    <n v="11"/>
    <x v="0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60"/>
    <n v="1"/>
    <n v="15"/>
    <m/>
    <s v="Feb  9 2024 10:02AM"/>
    <x v="53"/>
    <x v="53"/>
    <n v="31"/>
    <s v="CIENTO  100 UNIDADES                                                "/>
    <n v="1"/>
    <s v="PRODUCTOS AGROPECUARIOS"/>
    <n v="3"/>
    <x v="4"/>
    <n v="25.5"/>
    <n v="11.59"/>
    <s v="Limon Pérsico Grande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60"/>
    <n v="1"/>
    <n v="10"/>
    <m/>
    <s v="Feb  9 2024 10:02AM"/>
    <x v="142"/>
    <x v="140"/>
    <n v="9"/>
    <s v="BOLSA  50 UNIDADES                                           "/>
    <n v="1"/>
    <s v="PRODUCTOS AGROPECUARIOS"/>
    <n v="2"/>
    <x v="3"/>
    <n v="28.22"/>
    <n v="12.83"/>
    <s v="Güisquil Verde Mediano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38"/>
    <m/>
    <s v="Feb  9 2024 10:02AM"/>
    <x v="115"/>
    <x v="114"/>
    <n v="77"/>
    <s v="SACO DE 100 LB"/>
    <n v="2"/>
    <s v="INSUMOS AGRICOLAS"/>
    <n v="15"/>
    <x v="14"/>
    <n v="0"/>
    <n v="0"/>
    <m/>
    <s v="FÓRMULA 15-15-15 100 LBS"/>
    <n v="0"/>
    <n v="9"/>
    <n v="2"/>
    <n v="11"/>
    <x v="0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60"/>
    <n v="1"/>
    <n v="13"/>
    <m/>
    <s v="Feb  9 2024 10:02AM"/>
    <x v="154"/>
    <x v="151"/>
    <n v="31"/>
    <s v="CIENTO  100 UNIDADES                                                "/>
    <n v="1"/>
    <s v="PRODUCTOS AGROPECUARIOS"/>
    <n v="3"/>
    <x v="4"/>
    <n v="12.86"/>
    <n v="5.85"/>
    <s v="Limon Pérsico Mediano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32"/>
    <m/>
    <s v="Feb  9 2024 10:02AM"/>
    <x v="116"/>
    <x v="115"/>
    <n v="77"/>
    <s v="SACO DE 100 LB"/>
    <n v="2"/>
    <s v="INSUMOS AGRICOLAS"/>
    <n v="15"/>
    <x v="14"/>
    <n v="0"/>
    <n v="0"/>
    <m/>
    <s v="FÓRMULA 16-20-0 100 LBS"/>
    <n v="0"/>
    <n v="9"/>
    <n v="2"/>
    <n v="11"/>
    <x v="0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60"/>
    <n v="1"/>
    <n v="150"/>
    <m/>
    <s v="Feb  9 2024 10:02AM"/>
    <x v="160"/>
    <x v="156"/>
    <n v="41"/>
    <s v="JABA 30-40 LIBRAS"/>
    <n v="1"/>
    <s v="PRODUCTOS AGROPECUARIOS"/>
    <n v="2"/>
    <x v="3"/>
    <n v="35"/>
    <n v="15.91"/>
    <s v="Loroco"/>
    <m/>
    <n v="0"/>
    <n v="9"/>
    <n v="2"/>
    <n v="10"/>
    <x v="5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60"/>
    <n v="1"/>
    <n v="12"/>
    <m/>
    <s v="Feb  9 2024 10:02AM"/>
    <x v="54"/>
    <x v="54"/>
    <n v="31"/>
    <s v="CIENTO  100 UNIDADES                                                "/>
    <n v="1"/>
    <s v="PRODUCTOS AGROPECUARIOS"/>
    <n v="3"/>
    <x v="4"/>
    <n v="38"/>
    <n v="17.27"/>
    <s v="Mandarina Grande"/>
    <m/>
    <n v="0"/>
    <n v="9"/>
    <n v="2"/>
    <n v="10"/>
    <x v="5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60"/>
    <n v="1"/>
    <n v="8"/>
    <m/>
    <s v="Feb  9 2024 10:02AM"/>
    <x v="137"/>
    <x v="135"/>
    <n v="31"/>
    <s v="CIENTO  100 UNIDADES                                                "/>
    <n v="1"/>
    <s v="PRODUCTOS AGROPECUARIOS"/>
    <n v="3"/>
    <x v="4"/>
    <n v="22.35"/>
    <n v="10.16"/>
    <s v="Mandarina Mediana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60"/>
    <n v="1"/>
    <n v="42"/>
    <m/>
    <s v="Feb  9 2024 10:02AM"/>
    <x v="37"/>
    <x v="37"/>
    <n v="60"/>
    <s v="SACO   145-155 UNIDADES"/>
    <n v="1"/>
    <s v="PRODUCTOS AGROPECUARIOS"/>
    <n v="2"/>
    <x v="3"/>
    <n v="139.57"/>
    <n v="63.44"/>
    <s v="Pepino Grande"/>
    <m/>
    <n v="0"/>
    <n v="9"/>
    <n v="2"/>
    <n v="10"/>
    <x v="5"/>
  </r>
  <r>
    <n v="388436"/>
    <n v="716"/>
    <n v="4"/>
    <s v=" CHALATENANGO"/>
    <n v="7"/>
    <s v="CHALATENANGO"/>
    <s v="GLADYS ESMERALDA"/>
    <s v="LANDAVERDE"/>
    <s v="GLADYS ESMERALDA LANDAVERDE"/>
    <s v="MERCADO MUNICIPAL PUESTO #28"/>
    <s v="GLADYS ESMERALDA LANDAVERDE"/>
    <s v="(en blanco)"/>
    <n v="1"/>
    <s v="PRIMERA SEMANA"/>
    <n v="2"/>
    <s v="FEBRERO"/>
    <n v="8"/>
    <s v="NESTOR ENRIQUE MARTINEZ GUILLÉN"/>
    <n v="2024"/>
    <n v="2024"/>
    <n v="60"/>
    <n v="1"/>
    <n v="3"/>
    <m/>
    <s v="Feb  9 2024 10:02AM"/>
    <x v="86"/>
    <x v="86"/>
    <n v="16"/>
    <s v="BOTELLA"/>
    <n v="1"/>
    <s v="PRODUCTOS AGROPECUARIOS"/>
    <n v="9"/>
    <x v="8"/>
    <n v="1.6"/>
    <n v="0.73"/>
    <s v="Crema"/>
    <m/>
    <n v="0"/>
    <n v="9"/>
    <n v="2"/>
    <n v="6"/>
    <x v="3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60"/>
    <n v="1"/>
    <n v="5"/>
    <m/>
    <s v="Feb  9 2024 10:02AM"/>
    <x v="155"/>
    <x v="152"/>
    <n v="33"/>
    <s v="CIENTO 40-50 LIBRAS"/>
    <n v="1"/>
    <s v="PRODUCTOS AGROPECUARIOS"/>
    <n v="3"/>
    <x v="4"/>
    <n v="45"/>
    <n v="20.45"/>
    <s v="Mango Verde Grande"/>
    <m/>
    <n v="1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60"/>
    <n v="1"/>
    <n v="40"/>
    <m/>
    <s v="Feb  9 2024 10:02AM"/>
    <x v="38"/>
    <x v="38"/>
    <n v="61"/>
    <s v="SACO   200-225 UNIDADES                                            "/>
    <n v="1"/>
    <s v="PRODUCTOS AGROPECUARIOS"/>
    <n v="2"/>
    <x v="3"/>
    <n v="107.99"/>
    <n v="49.09"/>
    <s v="Pepino Mediano"/>
    <m/>
    <n v="0"/>
    <n v="9"/>
    <n v="2"/>
    <n v="10"/>
    <x v="5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60"/>
    <n v="1"/>
    <n v="3"/>
    <m/>
    <s v="Feb  9 2024 10:02AM"/>
    <x v="138"/>
    <x v="136"/>
    <n v="32"/>
    <s v="CIENTO 25-30 LIBRAS"/>
    <n v="1"/>
    <s v="PRODUCTOS AGROPECUARIOS"/>
    <n v="3"/>
    <x v="4"/>
    <n v="27.5"/>
    <n v="12.5"/>
    <s v="Mango Verde Mediano"/>
    <m/>
    <n v="1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60"/>
    <n v="1"/>
    <n v="14"/>
    <m/>
    <s v="Feb  9 2024 10:03AM"/>
    <x v="132"/>
    <x v="131"/>
    <n v="31"/>
    <s v="CIENTO  100 UNIDADES                                                "/>
    <n v="1"/>
    <s v="PRODUCTOS AGROPECUARIOS"/>
    <n v="2"/>
    <x v="3"/>
    <n v="65.33"/>
    <n v="29.7"/>
    <s v="Pipian Grande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60"/>
    <n v="1"/>
    <n v="12"/>
    <m/>
    <s v="Feb  9 2024 10:03AM"/>
    <x v="39"/>
    <x v="39"/>
    <n v="31"/>
    <s v="CIENTO  100 UNIDADES                                                "/>
    <n v="1"/>
    <s v="PRODUCTOS AGROPECUARIOS"/>
    <n v="2"/>
    <x v="3"/>
    <n v="37.03"/>
    <n v="16.829999999999998"/>
    <s v="Pipian Mediano"/>
    <m/>
    <n v="0"/>
    <n v="9"/>
    <n v="2"/>
    <n v="10"/>
    <x v="5"/>
  </r>
  <r>
    <n v="388436"/>
    <n v="716"/>
    <n v="4"/>
    <s v=" CHALATENANGO"/>
    <n v="7"/>
    <s v="CHALATENANGO"/>
    <s v="GLADYS ESMERALDA"/>
    <s v="LANDAVERDE"/>
    <s v="GLADYS ESMERALDA LANDAVERDE"/>
    <s v="MERCADO MUNICIPAL PUESTO #28"/>
    <s v="GLADYS ESMERALDA LANDAVERDE"/>
    <s v="(en blanco)"/>
    <n v="1"/>
    <s v="PRIMERA SEMANA"/>
    <n v="2"/>
    <s v="FEBRERO"/>
    <n v="8"/>
    <s v="NESTOR ENRIQUE MARTINEZ GUILLÉN"/>
    <n v="2024"/>
    <n v="2024"/>
    <n v="157"/>
    <n v="1"/>
    <n v="2.8"/>
    <m/>
    <s v="Feb  9 2024 10:03AM"/>
    <x v="87"/>
    <x v="87"/>
    <n v="45"/>
    <s v="LIBRA"/>
    <n v="1"/>
    <s v="PRODUCTOS AGROPECUARIOS"/>
    <n v="9"/>
    <x v="8"/>
    <n v="1"/>
    <n v="0.45"/>
    <s v="Quesillo"/>
    <m/>
    <n v="0"/>
    <n v="9"/>
    <n v="2"/>
    <n v="6"/>
    <x v="3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89"/>
    <n v="1"/>
    <n v="10"/>
    <m/>
    <s v="Feb  9 2024 10:03AM"/>
    <x v="50"/>
    <x v="50"/>
    <n v="27"/>
    <s v="CAJA 40 LIBRAS 90-100 UNIDADES"/>
    <n v="1"/>
    <s v="PRODUCTOS AGROPECUARIOS"/>
    <n v="3"/>
    <x v="4"/>
    <n v="40"/>
    <n v="18.18"/>
    <s v="Banano Maduro Grande Caja"/>
    <m/>
    <n v="0"/>
    <n v="9"/>
    <n v="2"/>
    <n v="10"/>
    <x v="5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89"/>
    <n v="1"/>
    <n v="8"/>
    <m/>
    <s v="Feb  9 2024 10:03AM"/>
    <x v="102"/>
    <x v="50"/>
    <n v="31"/>
    <s v="CIENTO  100 UNIDADES                                                "/>
    <n v="1"/>
    <s v="PRODUCTOS AGROPECUARIOS"/>
    <n v="3"/>
    <x v="4"/>
    <n v="49.63"/>
    <n v="22.56"/>
    <s v="Banano Maduro Grande"/>
    <m/>
    <n v="0"/>
    <n v="9"/>
    <n v="2"/>
    <n v="10"/>
    <x v="5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89"/>
    <n v="1"/>
    <n v="60"/>
    <m/>
    <s v="Feb  9 2024 10:03AM"/>
    <x v="156"/>
    <x v="153"/>
    <n v="42"/>
    <s v="JABA 35-38 LIBRAS"/>
    <n v="1"/>
    <s v="PRODUCTOS AGROPECUARIOS"/>
    <n v="3"/>
    <x v="4"/>
    <n v="36.5"/>
    <n v="16.59"/>
    <s v="Fresa Grande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60"/>
    <n v="1"/>
    <n v="45"/>
    <m/>
    <s v="Feb  9 2024 10:03AM"/>
    <x v="45"/>
    <x v="45"/>
    <n v="66"/>
    <s v="SACO 133-135 LIBRAS"/>
    <n v="1"/>
    <s v="PRODUCTOS AGROPECUARIOS"/>
    <n v="2"/>
    <x v="3"/>
    <n v="134"/>
    <n v="60.91"/>
    <s v="Yuca Blanca"/>
    <m/>
    <n v="0"/>
    <n v="9"/>
    <n v="2"/>
    <n v="10"/>
    <x v="5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89"/>
    <n v="1"/>
    <n v="12"/>
    <m/>
    <s v="Feb  9 2024 10:03AM"/>
    <x v="56"/>
    <x v="56"/>
    <n v="38"/>
    <s v="JABA  10-12 UNIDADES"/>
    <n v="1"/>
    <s v="PRODUCTOS AGROPECUARIOS"/>
    <n v="3"/>
    <x v="4"/>
    <n v="35.04"/>
    <n v="15.93"/>
    <s v="Papaya Tainung Grande"/>
    <m/>
    <n v="0"/>
    <n v="9"/>
    <n v="2"/>
    <n v="10"/>
    <x v="5"/>
  </r>
  <r>
    <n v="388436"/>
    <n v="716"/>
    <n v="4"/>
    <s v=" CHALATENANGO"/>
    <n v="7"/>
    <s v="CHALATENANGO"/>
    <s v="GLADYS ESMERALDA"/>
    <s v="LANDAVERDE"/>
    <s v="GLADYS ESMERALDA LANDAVERDE"/>
    <s v="MERCADO MUNICIPAL PUESTO #28"/>
    <s v="GLADYS ESMERALDA LANDAVERDE"/>
    <s v="(en blanco)"/>
    <n v="1"/>
    <s v="PRIMERA SEMANA"/>
    <n v="2"/>
    <s v="FEBRERO"/>
    <n v="8"/>
    <s v="NESTOR ENRIQUE MARTINEZ GUILLÉN"/>
    <n v="2024"/>
    <n v="2024"/>
    <n v="157"/>
    <n v="1"/>
    <n v="4"/>
    <m/>
    <s v="Feb  9 2024 10:03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6"/>
    <x v="3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48"/>
    <m/>
    <s v="Feb  9 2024 10:03AM"/>
    <x v="117"/>
    <x v="116"/>
    <n v="65"/>
    <s v="SACO 100 LBS"/>
    <n v="2"/>
    <s v="INSUMOS AGRICOLAS"/>
    <n v="15"/>
    <x v="14"/>
    <n v="0"/>
    <n v="0"/>
    <m/>
    <s v="FÓRMULA 18-46-0  100 LBS"/>
    <n v="0"/>
    <n v="9"/>
    <n v="2"/>
    <n v="11"/>
    <x v="0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89"/>
    <n v="1"/>
    <n v="10"/>
    <m/>
    <s v="Feb  9 2024 10:03AM"/>
    <x v="57"/>
    <x v="57"/>
    <n v="39"/>
    <s v="JABA  13-15 UNIDADES"/>
    <n v="1"/>
    <s v="PRODUCTOS AGROPECUARIOS"/>
    <n v="3"/>
    <x v="4"/>
    <n v="35.19"/>
    <n v="16"/>
    <s v="Papaya Tainung Mediana"/>
    <m/>
    <n v="0"/>
    <n v="9"/>
    <n v="2"/>
    <n v="10"/>
    <x v="5"/>
  </r>
  <r>
    <n v="388436"/>
    <n v="716"/>
    <n v="4"/>
    <s v=" CHALATENANGO"/>
    <n v="7"/>
    <s v="CHALATENANGO"/>
    <s v="GLADYS ESMERALDA"/>
    <s v="LANDAVERDE"/>
    <s v="GLADYS ESMERALDA LANDAVERDE"/>
    <s v="MERCADO MUNICIPAL PUESTO #28"/>
    <s v="GLADYS ESMERALDA LANDAVERDE"/>
    <s v="(en blanco)"/>
    <n v="1"/>
    <s v="PRIMERA SEMANA"/>
    <n v="2"/>
    <s v="FEBRERO"/>
    <n v="8"/>
    <s v="NESTOR ENRIQUE MARTINEZ GUILLÉN"/>
    <n v="2024"/>
    <n v="2024"/>
    <n v="157"/>
    <n v="1"/>
    <n v="6"/>
    <m/>
    <s v="Feb  9 2024 10:03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6"/>
    <x v="3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89"/>
    <n v="1"/>
    <n v="28"/>
    <m/>
    <s v="Feb  9 2024 10:03AM"/>
    <x v="157"/>
    <x v="154"/>
    <n v="56"/>
    <s v="RED  45-50 UNIDADES                                  "/>
    <n v="1"/>
    <s v="PRODUCTOS AGROPECUARIOS"/>
    <n v="3"/>
    <x v="4"/>
    <n v="59"/>
    <n v="26.82"/>
    <s v="Zapote"/>
    <m/>
    <n v="0"/>
    <n v="9"/>
    <n v="2"/>
    <n v="10"/>
    <x v="5"/>
  </r>
  <r>
    <n v="388625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s v="(en blanco)"/>
    <n v="1"/>
    <s v="PRIMERA SEMANA"/>
    <n v="2"/>
    <s v="FEBRERO"/>
    <n v="4"/>
    <s v="DAVID GARCIA"/>
    <n v="2024"/>
    <n v="2024"/>
    <n v="89"/>
    <n v="1"/>
    <n v="20"/>
    <m/>
    <s v="Feb  9 2024 10:03AM"/>
    <x v="20"/>
    <x v="20"/>
    <n v="20"/>
    <s v="CAJA  18-22 TALLOS"/>
    <n v="1"/>
    <s v="PRODUCTOS AGROPECUARIOS"/>
    <n v="2"/>
    <x v="3"/>
    <n v="61.86"/>
    <n v="28.12"/>
    <s v="Apio Grande"/>
    <m/>
    <n v="0"/>
    <n v="9"/>
    <n v="2"/>
    <n v="10"/>
    <x v="5"/>
  </r>
  <r>
    <n v="388625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s v="(en blanco)"/>
    <n v="1"/>
    <s v="PRIMERA SEMANA"/>
    <n v="2"/>
    <s v="FEBRERO"/>
    <n v="4"/>
    <s v="DAVID GARCIA"/>
    <n v="2024"/>
    <n v="2024"/>
    <n v="89"/>
    <n v="1"/>
    <n v="10"/>
    <m/>
    <s v="Feb  9 2024 10:03AM"/>
    <x v="22"/>
    <x v="22"/>
    <n v="19"/>
    <s v="CAJA  10-12 UNIDADES                                              "/>
    <n v="1"/>
    <s v="PRODUCTOS AGROPECUARIOS"/>
    <n v="2"/>
    <x v="3"/>
    <n v="27.31"/>
    <n v="12.41"/>
    <s v="Brocoli Grande"/>
    <m/>
    <n v="0"/>
    <n v="9"/>
    <n v="2"/>
    <n v="10"/>
    <x v="5"/>
  </r>
  <r>
    <n v="388625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s v="(en blanco)"/>
    <n v="1"/>
    <s v="PRIMERA SEMANA"/>
    <n v="2"/>
    <s v="FEBRERO"/>
    <n v="4"/>
    <s v="DAVID GARCIA"/>
    <n v="2024"/>
    <n v="2024"/>
    <n v="89"/>
    <n v="1"/>
    <n v="16"/>
    <m/>
    <s v="Feb  9 2024 10:03AM"/>
    <x v="27"/>
    <x v="27"/>
    <n v="53"/>
    <s v="RED   12 UNIDADES"/>
    <n v="1"/>
    <s v="PRODUCTOS AGROPECUARIOS"/>
    <n v="2"/>
    <x v="3"/>
    <n v="46.19"/>
    <n v="21"/>
    <s v="Coliflor  Grande"/>
    <m/>
    <n v="0"/>
    <n v="9"/>
    <n v="2"/>
    <n v="10"/>
    <x v="5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157"/>
    <n v="1"/>
    <n v="165"/>
    <m/>
    <s v="Feb  9 2024 10:03AM"/>
    <x v="63"/>
    <x v="63"/>
    <n v="52"/>
    <s v="QUINTAL "/>
    <n v="1"/>
    <s v="PRODUCTOS AGROPECUARIOS"/>
    <n v="3"/>
    <x v="4"/>
    <n v="100"/>
    <n v="45.45"/>
    <s v="Tamarindo sin Cáscara"/>
    <m/>
    <n v="0"/>
    <n v="9"/>
    <n v="2"/>
    <n v="10"/>
    <x v="5"/>
  </r>
  <r>
    <n v="388625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s v="(en blanco)"/>
    <n v="1"/>
    <s v="PRIMERA SEMANA"/>
    <n v="2"/>
    <s v="FEBRERO"/>
    <n v="4"/>
    <s v="DAVID GARCIA"/>
    <n v="2024"/>
    <n v="2024"/>
    <n v="89"/>
    <n v="1"/>
    <n v="20"/>
    <m/>
    <s v="Feb  9 2024 10:03AM"/>
    <x v="28"/>
    <x v="28"/>
    <n v="69"/>
    <s v="SACO 15-20 LIBRAS"/>
    <n v="1"/>
    <s v="PRODUCTOS AGROPECUARIOS"/>
    <n v="2"/>
    <x v="3"/>
    <n v="17.149999999999999"/>
    <n v="7.8"/>
    <s v="Ejote  Importado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27"/>
    <m/>
    <s v="Feb  9 2024 10:03AM"/>
    <x v="118"/>
    <x v="117"/>
    <n v="47"/>
    <s v="LITRO"/>
    <n v="2"/>
    <s v="INSUMOS AGRICOLAS"/>
    <n v="15"/>
    <x v="14"/>
    <n v="0"/>
    <n v="0"/>
    <m/>
    <s v="METALOZATO MULTIMINERAL"/>
    <n v="0"/>
    <n v="9"/>
    <n v="2"/>
    <n v="11"/>
    <x v="0"/>
  </r>
  <r>
    <n v="388625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s v="(en blanco)"/>
    <n v="1"/>
    <s v="PRIMERA SEMANA"/>
    <n v="2"/>
    <s v="FEBRERO"/>
    <n v="4"/>
    <s v="DAVID GARCIA"/>
    <n v="2024"/>
    <n v="2024"/>
    <n v="89"/>
    <n v="1"/>
    <n v="9"/>
    <m/>
    <s v="Feb  9 2024 10:03AM"/>
    <x v="32"/>
    <x v="32"/>
    <n v="26"/>
    <s v="CAJA 18-20 UNIDADES                                                 "/>
    <n v="1"/>
    <s v="PRODUCTOS AGROPECUARIOS"/>
    <n v="2"/>
    <x v="3"/>
    <n v="45.01"/>
    <n v="20.46"/>
    <s v="Lechuga de Cabeza Grande Caja"/>
    <m/>
    <n v="0"/>
    <n v="9"/>
    <n v="2"/>
    <n v="10"/>
    <x v="5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157"/>
    <n v="1"/>
    <n v="32"/>
    <m/>
    <s v="Feb  9 2024 10:03AM"/>
    <x v="55"/>
    <x v="55"/>
    <n v="31"/>
    <s v="CIENTO  100 UNIDADES                                                "/>
    <n v="1"/>
    <s v="PRODUCTOS AGROPECUARIOS"/>
    <n v="3"/>
    <x v="4"/>
    <n v="37.5"/>
    <n v="17.05"/>
    <s v="Maracuyá Redonda Grande"/>
    <m/>
    <n v="0"/>
    <n v="9"/>
    <n v="2"/>
    <n v="10"/>
    <x v="5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138"/>
    <n v="1"/>
    <n v="25"/>
    <m/>
    <s v="Feb  9 2024 10:03AM"/>
    <x v="49"/>
    <x v="49"/>
    <n v="23"/>
    <s v="CAJA 10 KG 50- 60 UNIDADES"/>
    <n v="1"/>
    <s v="PRODUCTOS AGROPECUARIOS"/>
    <n v="3"/>
    <x v="4"/>
    <n v="22"/>
    <n v="10"/>
    <s v="Aguacate Hass Grande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38"/>
    <m/>
    <s v="Feb  9 2024 10:03AM"/>
    <x v="120"/>
    <x v="119"/>
    <n v="64"/>
    <s v="SACO 100 LB"/>
    <n v="2"/>
    <s v="INSUMOS AGRICOLAS"/>
    <n v="15"/>
    <x v="14"/>
    <n v="0"/>
    <n v="0"/>
    <m/>
    <s v="UREA 46%N 100 LBS"/>
    <n v="0"/>
    <n v="9"/>
    <n v="2"/>
    <n v="11"/>
    <x v="0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138"/>
    <n v="1"/>
    <n v="23"/>
    <m/>
    <s v="Feb  9 2024 10:04AM"/>
    <x v="48"/>
    <x v="48"/>
    <n v="24"/>
    <s v="CAJA 10 KG 60-70 UNIDADES"/>
    <n v="1"/>
    <s v="PRODUCTOS AGROPECUARIOS"/>
    <n v="3"/>
    <x v="4"/>
    <n v="22"/>
    <n v="10"/>
    <s v="Aguacate Hass Mediano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16.5"/>
    <m/>
    <s v="Feb  9 2024 10:04AM"/>
    <x v="119"/>
    <x v="118"/>
    <n v="77"/>
    <s v="SACO DE 100 LB"/>
    <n v="2"/>
    <s v="INSUMOS AGRICOLAS"/>
    <n v="15"/>
    <x v="14"/>
    <n v="0"/>
    <n v="0"/>
    <m/>
    <s v="SULFATO DE AMONIO 21%N 100 LBS"/>
    <n v="0"/>
    <n v="9"/>
    <n v="2"/>
    <n v="11"/>
    <x v="0"/>
  </r>
  <r>
    <n v="388626"/>
    <n v="643"/>
    <n v="6"/>
    <s v=" SAN SALVADOR"/>
    <n v="14"/>
    <s v="SAN SALVADOR"/>
    <s v="ROSA CANDIDA"/>
    <s v="CABRERA"/>
    <s v="ROSA CANDIDA CABRERA"/>
    <s v="MERCADO LA TIENDONA CALLE PRINCIPAL LOCAL S/N"/>
    <s v="(en blanco)"/>
    <s v="(en blanco)"/>
    <n v="1"/>
    <s v="PRIMERA SEMANA"/>
    <n v="2"/>
    <s v="FEBRERO"/>
    <n v="4"/>
    <s v="DAVID GARCIA"/>
    <n v="2024"/>
    <n v="2024"/>
    <n v="138"/>
    <n v="1"/>
    <n v="42"/>
    <m/>
    <s v="Feb  9 2024 10:04AM"/>
    <x v="23"/>
    <x v="23"/>
    <n v="68"/>
    <s v="SACO 150 UNIDADES"/>
    <n v="1"/>
    <s v="PRODUCTOS AGROPECUARIOS"/>
    <n v="2"/>
    <x v="3"/>
    <n v="57.5"/>
    <n v="26.14"/>
    <s v="Cebolla blanca Sin  tallo grande"/>
    <m/>
    <n v="0"/>
    <n v="9"/>
    <n v="2"/>
    <n v="10"/>
    <x v="5"/>
  </r>
  <r>
    <n v="388626"/>
    <n v="643"/>
    <n v="6"/>
    <s v=" SAN SALVADOR"/>
    <n v="14"/>
    <s v="SAN SALVADOR"/>
    <s v="ROSA CANDIDA"/>
    <s v="CABRERA"/>
    <s v="ROSA CANDIDA CABRERA"/>
    <s v="MERCADO LA TIENDONA CALLE PRINCIPAL LOCAL S/N"/>
    <s v="(en blanco)"/>
    <s v="(en blanco)"/>
    <n v="1"/>
    <s v="PRIMERA SEMANA"/>
    <n v="2"/>
    <s v="FEBRERO"/>
    <n v="4"/>
    <s v="DAVID GARCIA"/>
    <n v="2024"/>
    <n v="2024"/>
    <n v="138"/>
    <n v="1"/>
    <n v="39"/>
    <m/>
    <s v="Feb  9 2024 10:04AM"/>
    <x v="147"/>
    <x v="145"/>
    <n v="63"/>
    <s v="SACO  240-250 UNIDADES"/>
    <n v="1"/>
    <s v="PRODUCTOS AGROPECUARIOS"/>
    <n v="2"/>
    <x v="3"/>
    <n v="49.43"/>
    <n v="22.47"/>
    <s v="Cebolla Blanca Sin Tallo Mediana"/>
    <m/>
    <n v="0"/>
    <n v="9"/>
    <n v="2"/>
    <n v="10"/>
    <x v="5"/>
  </r>
  <r>
    <n v="388626"/>
    <n v="643"/>
    <n v="6"/>
    <s v=" SAN SALVADOR"/>
    <n v="14"/>
    <s v="SAN SALVADOR"/>
    <s v="ROSA CANDIDA"/>
    <s v="CABRERA"/>
    <s v="ROSA CANDIDA CABRERA"/>
    <s v="MERCADO LA TIENDONA CALLE PRINCIPAL LOCAL S/N"/>
    <s v="(en blanco)"/>
    <s v="(en blanco)"/>
    <n v="1"/>
    <s v="PRIMERA SEMANA"/>
    <n v="2"/>
    <s v="FEBRERO"/>
    <n v="4"/>
    <s v="DAVID GARCIA"/>
    <n v="2024"/>
    <n v="2024"/>
    <n v="138"/>
    <n v="1"/>
    <n v="35"/>
    <m/>
    <s v="Feb  9 2024 10:04AM"/>
    <x v="24"/>
    <x v="24"/>
    <n v="72"/>
    <s v="SACO 215-225 UNIDADES                                            "/>
    <n v="1"/>
    <s v="PRODUCTOS AGROPECUARIOS"/>
    <n v="2"/>
    <x v="3"/>
    <n v="50.9"/>
    <n v="23.14"/>
    <s v="Cebolla Morada Sin Tallo "/>
    <m/>
    <n v="0"/>
    <n v="9"/>
    <n v="2"/>
    <n v="10"/>
    <x v="5"/>
  </r>
  <r>
    <n v="388436"/>
    <n v="716"/>
    <n v="4"/>
    <s v=" CHALATENANGO"/>
    <n v="7"/>
    <s v="CHALATENANGO"/>
    <s v="GLADYS ESMERALDA"/>
    <s v="LANDAVERDE"/>
    <s v="GLADYS ESMERALDA LANDAVERDE"/>
    <s v="MERCADO MUNICIPAL PUESTO #28"/>
    <s v="GLADYS ESMERALDA LANDAVERDE"/>
    <s v="(en blanco)"/>
    <n v="1"/>
    <s v="PRIMERA SEMANA"/>
    <n v="2"/>
    <s v="FEBRERO"/>
    <n v="8"/>
    <s v="NESTOR ENRIQUE MARTINEZ GUILLÉN"/>
    <n v="2024"/>
    <n v="2024"/>
    <n v="60"/>
    <n v="1"/>
    <n v="5"/>
    <m/>
    <s v="Feb  9 2024 10:04AM"/>
    <x v="11"/>
    <x v="11"/>
    <n v="16"/>
    <s v="BOTELLA"/>
    <n v="1"/>
    <s v="PRODUCTOS AGROPECUARIOS"/>
    <n v="4"/>
    <x v="1"/>
    <n v="2.6"/>
    <n v="1.18"/>
    <s v="Miel de abeja"/>
    <m/>
    <n v="0"/>
    <n v="9"/>
    <n v="2"/>
    <n v="6"/>
    <x v="3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7.5"/>
    <m/>
    <s v="Feb  9 2024 10:04AM"/>
    <x v="121"/>
    <x v="120"/>
    <n v="15"/>
    <s v="BOLSA DE 400 GR"/>
    <n v="2"/>
    <s v="INSUMOS AGRICOLAS"/>
    <n v="16"/>
    <x v="15"/>
    <n v="0"/>
    <n v="0"/>
    <m/>
    <s v="MANCOZEB"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14.5"/>
    <m/>
    <s v="Feb  9 2024 10:04AM"/>
    <x v="122"/>
    <x v="121"/>
    <n v="84"/>
    <s v="SOBRE 750 GRAMOS"/>
    <n v="2"/>
    <s v="INSUMOS AGRICOLAS"/>
    <n v="16"/>
    <x v="15"/>
    <n v="0"/>
    <n v="0"/>
    <m/>
    <s v="ANTRACOL 70 WP"/>
    <n v="0"/>
    <n v="9"/>
    <n v="2"/>
    <n v="11"/>
    <x v="0"/>
  </r>
  <r>
    <n v="38906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s v="(en blanco)"/>
    <n v="1"/>
    <s v="PRIMERA SEMANA"/>
    <n v="2"/>
    <s v="FEBRERO"/>
    <n v="7"/>
    <s v="NELSON NEFTALÍ RODRÍGUEZ VILLALTA"/>
    <n v="2024"/>
    <n v="2024"/>
    <n v="60"/>
    <n v="1"/>
    <n v="1.75"/>
    <m/>
    <s v="Feb  9 2024 10:04AM"/>
    <x v="76"/>
    <x v="76"/>
    <n v="45"/>
    <s v="LIBRA"/>
    <n v="1"/>
    <s v="PRODUCTOS AGROPECUARIOS"/>
    <n v="7"/>
    <x v="7"/>
    <n v="1"/>
    <n v="0.45"/>
    <s v="Pollo, Muslos"/>
    <m/>
    <n v="0"/>
    <n v="9"/>
    <n v="2"/>
    <n v="17"/>
    <x v="4"/>
  </r>
  <r>
    <n v="388742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2"/>
    <s v="FEBRERO"/>
    <n v="5"/>
    <s v="MARIO LAZO"/>
    <n v="2024"/>
    <n v="2024"/>
    <n v="89"/>
    <n v="1"/>
    <n v="10"/>
    <m/>
    <s v="Feb  9 2024 10:04AM"/>
    <x v="50"/>
    <x v="50"/>
    <n v="27"/>
    <s v="CAJA 40 LIBRAS 90-100 UNIDADES"/>
    <n v="1"/>
    <s v="PRODUCTOS AGROPECUARIOS"/>
    <n v="3"/>
    <x v="4"/>
    <n v="40"/>
    <n v="18.18"/>
    <s v="Banano Maduro Grande Caja"/>
    <m/>
    <n v="0"/>
    <n v="9"/>
    <n v="2"/>
    <n v="10"/>
    <x v="5"/>
  </r>
  <r>
    <n v="388742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2"/>
    <s v="FEBRERO"/>
    <n v="5"/>
    <s v="MARIO LAZO"/>
    <n v="2024"/>
    <n v="2024"/>
    <n v="89"/>
    <n v="1"/>
    <n v="8"/>
    <m/>
    <s v="Feb  9 2024 10:04AM"/>
    <x v="102"/>
    <x v="50"/>
    <n v="31"/>
    <s v="CIENTO  100 UNIDADES                                                "/>
    <n v="1"/>
    <s v="PRODUCTOS AGROPECUARIOS"/>
    <n v="3"/>
    <x v="4"/>
    <n v="49.63"/>
    <n v="22.56"/>
    <s v="Banano Maduro Grande"/>
    <m/>
    <n v="0"/>
    <n v="9"/>
    <n v="2"/>
    <n v="10"/>
    <x v="5"/>
  </r>
  <r>
    <n v="38906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s v="(en blanco)"/>
    <n v="1"/>
    <s v="PRIMERA SEMANA"/>
    <n v="2"/>
    <s v="FEBRERO"/>
    <n v="7"/>
    <s v="NELSON NEFTALÍ RODRÍGUEZ VILLALTA"/>
    <n v="2024"/>
    <n v="2024"/>
    <n v="60"/>
    <n v="1"/>
    <n v="2"/>
    <m/>
    <s v="Feb  9 2024 10:04AM"/>
    <x v="77"/>
    <x v="77"/>
    <n v="45"/>
    <s v="LIBRA"/>
    <n v="1"/>
    <s v="PRODUCTOS AGROPECUARIOS"/>
    <n v="7"/>
    <x v="7"/>
    <n v="1"/>
    <n v="0.45"/>
    <s v="Pollo, Pechuga"/>
    <m/>
    <n v="0"/>
    <n v="9"/>
    <n v="2"/>
    <n v="17"/>
    <x v="4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6.5"/>
    <m/>
    <s v="Feb  9 2024 10:04AM"/>
    <x v="123"/>
    <x v="122"/>
    <n v="47"/>
    <s v="LITRO"/>
    <n v="2"/>
    <s v="INSUMOS AGRICOLAS"/>
    <n v="17"/>
    <x v="16"/>
    <n v="0"/>
    <n v="0"/>
    <m/>
    <s v="HEDONAL 60 SL"/>
    <n v="0"/>
    <n v="9"/>
    <n v="2"/>
    <n v="11"/>
    <x v="0"/>
  </r>
  <r>
    <n v="388742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2"/>
    <s v="FEBRERO"/>
    <n v="5"/>
    <s v="MARIO LAZO"/>
    <n v="2024"/>
    <n v="2024"/>
    <n v="89"/>
    <n v="1"/>
    <n v="25"/>
    <m/>
    <s v="Feb  9 2024 10:04AM"/>
    <x v="61"/>
    <x v="61"/>
    <n v="31"/>
    <s v="CIENTO  100 UNIDADES                                                "/>
    <n v="1"/>
    <s v="PRODUCTOS AGROPECUARIOS"/>
    <n v="3"/>
    <x v="4"/>
    <n v="87.09"/>
    <n v="39.590000000000003"/>
    <s v="Plátano Maduro Grande"/>
    <m/>
    <n v="0"/>
    <n v="9"/>
    <n v="2"/>
    <n v="10"/>
    <x v="5"/>
  </r>
  <r>
    <n v="388742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2"/>
    <s v="FEBRERO"/>
    <n v="5"/>
    <s v="MARIO LAZO"/>
    <n v="2024"/>
    <n v="2024"/>
    <n v="89"/>
    <n v="1"/>
    <n v="15"/>
    <m/>
    <s v="Feb  9 2024 10:04AM"/>
    <x v="62"/>
    <x v="62"/>
    <n v="31"/>
    <s v="CIENTO  100 UNIDADES                                                "/>
    <n v="1"/>
    <s v="PRODUCTOS AGROPECUARIOS"/>
    <n v="3"/>
    <x v="4"/>
    <n v="66.02"/>
    <n v="30.01"/>
    <s v="Plátano Maduro Mediano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6.5"/>
    <m/>
    <s v="Feb  9 2024 10:04AM"/>
    <x v="124"/>
    <x v="123"/>
    <n v="14"/>
    <s v="BOLSA 700 GRAMOS"/>
    <n v="2"/>
    <s v="INSUMOS AGRICOLAS"/>
    <n v="17"/>
    <x v="16"/>
    <n v="0"/>
    <n v="0"/>
    <m/>
    <s v="GESAPRIM"/>
    <n v="0"/>
    <n v="9"/>
    <n v="2"/>
    <n v="11"/>
    <x v="0"/>
  </r>
  <r>
    <n v="38906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s v="(en blanco)"/>
    <n v="1"/>
    <s v="PRIMERA SEMANA"/>
    <n v="2"/>
    <s v="FEBRERO"/>
    <n v="7"/>
    <s v="NELSON NEFTALÍ RODRÍGUEZ VILLALTA"/>
    <n v="2024"/>
    <n v="2024"/>
    <n v="60"/>
    <n v="1"/>
    <n v="5"/>
    <m/>
    <s v="Feb  9 2024 10:04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17"/>
    <x v="4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5.5"/>
    <m/>
    <s v="Feb  9 2024 10:05AM"/>
    <x v="125"/>
    <x v="124"/>
    <n v="47"/>
    <s v="LITRO"/>
    <n v="2"/>
    <s v="INSUMOS AGRICOLAS"/>
    <n v="17"/>
    <x v="16"/>
    <n v="0"/>
    <n v="0"/>
    <m/>
    <s v="GRAMOXONE 20 SL"/>
    <n v="0"/>
    <n v="9"/>
    <n v="2"/>
    <n v="11"/>
    <x v="0"/>
  </r>
  <r>
    <n v="38906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s v="(en blanco)"/>
    <n v="1"/>
    <s v="PRIMERA SEMANA"/>
    <n v="2"/>
    <s v="FEBRERO"/>
    <n v="7"/>
    <s v="NELSON NEFTALÍ RODRÍGUEZ VILLALTA"/>
    <n v="2024"/>
    <n v="2024"/>
    <n v="60"/>
    <n v="1"/>
    <n v="2.5"/>
    <m/>
    <s v="Feb  9 2024 10:05AM"/>
    <x v="86"/>
    <x v="86"/>
    <n v="16"/>
    <s v="BOTELLA"/>
    <n v="1"/>
    <s v="PRODUCTOS AGROPECUARIOS"/>
    <n v="9"/>
    <x v="8"/>
    <n v="1.6"/>
    <n v="0.73"/>
    <s v="Crema"/>
    <m/>
    <n v="0"/>
    <n v="9"/>
    <n v="2"/>
    <n v="17"/>
    <x v="4"/>
  </r>
  <r>
    <n v="38874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2"/>
    <s v="FEBRERO"/>
    <n v="5"/>
    <s v="MARIO LAZO"/>
    <n v="2024"/>
    <n v="2024"/>
    <n v="351"/>
    <n v="1"/>
    <n v="18"/>
    <m/>
    <s v="Feb  9 2024 10:05AM"/>
    <x v="19"/>
    <x v="19"/>
    <n v="28"/>
    <s v="CAJA 45-55 UNIDADES                                   "/>
    <n v="1"/>
    <s v="PRODUCTOS AGROPECUARIOS"/>
    <n v="2"/>
    <x v="3"/>
    <n v="11.2"/>
    <n v="5.09"/>
    <s v="Ajo Chino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5"/>
    <m/>
    <s v="Feb  9 2024 10:05AM"/>
    <x v="125"/>
    <x v="124"/>
    <n v="47"/>
    <s v="LITRO"/>
    <n v="2"/>
    <s v="INSUMOS AGRICOLAS"/>
    <n v="17"/>
    <x v="16"/>
    <n v="0"/>
    <n v="0"/>
    <m/>
    <s v="GRAMOXONE 20 SL"/>
    <n v="0"/>
    <n v="9"/>
    <n v="2"/>
    <n v="11"/>
    <x v="0"/>
  </r>
  <r>
    <n v="38906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s v="(en blanco)"/>
    <n v="1"/>
    <s v="PRIMERA SEMANA"/>
    <n v="2"/>
    <s v="FEBRERO"/>
    <n v="7"/>
    <s v="NELSON NEFTALÍ RODRÍGUEZ VILLALTA"/>
    <n v="2024"/>
    <n v="2024"/>
    <n v="60"/>
    <n v="1"/>
    <n v="2.25"/>
    <m/>
    <s v="Feb  9 2024 10:05AM"/>
    <x v="87"/>
    <x v="87"/>
    <n v="45"/>
    <s v="LIBRA"/>
    <n v="1"/>
    <s v="PRODUCTOS AGROPECUARIOS"/>
    <n v="9"/>
    <x v="8"/>
    <n v="1"/>
    <n v="0.45"/>
    <s v="Quesillo"/>
    <m/>
    <n v="0"/>
    <n v="9"/>
    <n v="2"/>
    <n v="17"/>
    <x v="4"/>
  </r>
  <r>
    <n v="38874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2"/>
    <s v="FEBRERO"/>
    <n v="5"/>
    <s v="MARIO LAZO"/>
    <n v="2024"/>
    <n v="2024"/>
    <n v="89"/>
    <n v="1"/>
    <n v="62"/>
    <m/>
    <s v="Feb  9 2024 10:05AM"/>
    <x v="35"/>
    <x v="35"/>
    <n v="51"/>
    <s v="QUINTAL"/>
    <n v="1"/>
    <s v="PRODUCTOS AGROPECUARIOS"/>
    <n v="2"/>
    <x v="3"/>
    <n v="100"/>
    <n v="45.45"/>
    <s v="Papa Soloma Grande"/>
    <m/>
    <n v="0"/>
    <n v="9"/>
    <n v="2"/>
    <n v="10"/>
    <x v="5"/>
  </r>
  <r>
    <n v="38874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2"/>
    <s v="FEBRERO"/>
    <n v="5"/>
    <s v="MARIO LAZO"/>
    <n v="2024"/>
    <n v="2024"/>
    <n v="89"/>
    <n v="1"/>
    <n v="58"/>
    <m/>
    <s v="Feb  9 2024 10:05AM"/>
    <x v="145"/>
    <x v="143"/>
    <n v="51"/>
    <s v="QUINTAL"/>
    <n v="1"/>
    <s v="PRODUCTOS AGROPECUARIOS"/>
    <n v="2"/>
    <x v="3"/>
    <n v="100"/>
    <n v="45.45"/>
    <s v="Papa Soloma Mediana"/>
    <m/>
    <n v="0"/>
    <n v="9"/>
    <n v="2"/>
    <n v="10"/>
    <x v="5"/>
  </r>
  <r>
    <n v="38906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s v="(en blanco)"/>
    <n v="1"/>
    <s v="PRIMERA SEMANA"/>
    <n v="2"/>
    <s v="FEBRERO"/>
    <n v="7"/>
    <s v="NELSON NEFTALÍ RODRÍGUEZ VILLALTA"/>
    <n v="2024"/>
    <n v="2024"/>
    <n v="60"/>
    <n v="1"/>
    <n v="4"/>
    <m/>
    <s v="Feb  9 2024 10:05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17"/>
    <x v="4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26"/>
    <m/>
    <s v="Feb  9 2024 10:05AM"/>
    <x v="126"/>
    <x v="125"/>
    <n v="2"/>
    <s v="1/2  LITRO"/>
    <n v="2"/>
    <s v="INSUMOS AGRICOLAS"/>
    <n v="18"/>
    <x v="17"/>
    <n v="0"/>
    <n v="0"/>
    <m/>
    <s v="MONARCA 11.25 SE"/>
    <n v="0"/>
    <n v="9"/>
    <n v="2"/>
    <n v="11"/>
    <x v="0"/>
  </r>
  <r>
    <n v="38874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2"/>
    <s v="FEBRERO"/>
    <n v="5"/>
    <s v="MARIO LAZO"/>
    <n v="2024"/>
    <n v="2024"/>
    <n v="138"/>
    <n v="1"/>
    <n v="42"/>
    <m/>
    <s v="Feb  9 2024 10:05AM"/>
    <x v="23"/>
    <x v="23"/>
    <n v="68"/>
    <s v="SACO 150 UNIDADES"/>
    <n v="1"/>
    <s v="PRODUCTOS AGROPECUARIOS"/>
    <n v="2"/>
    <x v="3"/>
    <n v="57.5"/>
    <n v="26.14"/>
    <s v="Cebolla blanca Sin  tallo grande"/>
    <m/>
    <n v="0"/>
    <n v="9"/>
    <n v="2"/>
    <n v="10"/>
    <x v="5"/>
  </r>
  <r>
    <n v="38874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2"/>
    <s v="FEBRERO"/>
    <n v="5"/>
    <s v="MARIO LAZO"/>
    <n v="2024"/>
    <n v="2024"/>
    <n v="138"/>
    <n v="1"/>
    <n v="39"/>
    <m/>
    <s v="Feb  9 2024 10:05AM"/>
    <x v="147"/>
    <x v="145"/>
    <n v="63"/>
    <s v="SACO  240-250 UNIDADES"/>
    <n v="1"/>
    <s v="PRODUCTOS AGROPECUARIOS"/>
    <n v="2"/>
    <x v="3"/>
    <n v="49.43"/>
    <n v="22.47"/>
    <s v="Cebolla Blanca Sin Tallo Mediana"/>
    <m/>
    <n v="0"/>
    <n v="9"/>
    <n v="2"/>
    <n v="10"/>
    <x v="5"/>
  </r>
  <r>
    <n v="38874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2"/>
    <s v="FEBRERO"/>
    <n v="5"/>
    <s v="MARIO LAZO"/>
    <n v="2024"/>
    <n v="2024"/>
    <n v="138"/>
    <n v="1"/>
    <n v="35"/>
    <m/>
    <s v="Feb  9 2024 10:05AM"/>
    <x v="24"/>
    <x v="24"/>
    <n v="72"/>
    <s v="SACO 215-225 UNIDADES                                            "/>
    <n v="1"/>
    <s v="PRODUCTOS AGROPECUARIOS"/>
    <n v="2"/>
    <x v="3"/>
    <n v="50.9"/>
    <n v="23.14"/>
    <s v="Cebolla Morada Sin Tallo 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12"/>
    <m/>
    <s v="Feb  9 2024 10:06AM"/>
    <x v="164"/>
    <x v="160"/>
    <n v="47"/>
    <s v="LITRO"/>
    <n v="2"/>
    <s v="INSUMOS AGRICOLAS"/>
    <n v="18"/>
    <x v="17"/>
    <n v="0"/>
    <n v="0"/>
    <m/>
    <s v="CIPERMETRINA 25 EC"/>
    <n v="0"/>
    <n v="9"/>
    <n v="2"/>
    <n v="11"/>
    <x v="0"/>
  </r>
  <r>
    <n v="38874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2"/>
    <s v="FEBRERO"/>
    <n v="5"/>
    <s v="MARIO LAZO"/>
    <n v="2024"/>
    <n v="2024"/>
    <n v="60"/>
    <n v="1"/>
    <n v="12"/>
    <m/>
    <s v="Feb  9 2024 10:06AM"/>
    <x v="144"/>
    <x v="142"/>
    <n v="49"/>
    <s v="MANOJO 50 UNIDADES                                          "/>
    <n v="1"/>
    <s v="PRODUCTOS AGROPECUARIOS"/>
    <n v="2"/>
    <x v="3"/>
    <n v="17.54"/>
    <n v="7.97"/>
    <s v="Cebolla Blanca Con Tallo Grande"/>
    <m/>
    <n v="0"/>
    <n v="9"/>
    <n v="2"/>
    <n v="10"/>
    <x v="5"/>
  </r>
  <r>
    <n v="38874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2"/>
    <s v="FEBRERO"/>
    <n v="5"/>
    <s v="MARIO LAZO"/>
    <n v="2024"/>
    <n v="2024"/>
    <n v="60"/>
    <n v="1"/>
    <n v="10"/>
    <m/>
    <s v="Feb  9 2024 10:06AM"/>
    <x v="146"/>
    <x v="144"/>
    <n v="50"/>
    <s v="MANOJO 50 UNIDADES                                                 "/>
    <n v="1"/>
    <s v="PRODUCTOS AGROPECUARIOS"/>
    <n v="2"/>
    <x v="3"/>
    <n v="15.71"/>
    <n v="7.14"/>
    <s v="Cebolla Blanca Con Tallo Mediana"/>
    <m/>
    <n v="0"/>
    <n v="9"/>
    <n v="2"/>
    <n v="10"/>
    <x v="5"/>
  </r>
  <r>
    <n v="38874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2"/>
    <s v="FEBRERO"/>
    <n v="5"/>
    <s v="MARIO LAZO"/>
    <n v="2024"/>
    <n v="2024"/>
    <n v="60"/>
    <n v="1"/>
    <n v="42"/>
    <m/>
    <s v="Feb  9 2024 10:06AM"/>
    <x v="37"/>
    <x v="37"/>
    <n v="60"/>
    <s v="SACO   145-155 UNIDADES"/>
    <n v="1"/>
    <s v="PRODUCTOS AGROPECUARIOS"/>
    <n v="2"/>
    <x v="3"/>
    <n v="139.57"/>
    <n v="63.44"/>
    <s v="Pepino Grande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3.2"/>
    <m/>
    <s v="Feb  9 2024 10:06AM"/>
    <x v="127"/>
    <x v="126"/>
    <n v="45"/>
    <s v="LIBRA"/>
    <n v="2"/>
    <s v="INSUMOS AGRICOLAS"/>
    <n v="18"/>
    <x v="17"/>
    <n v="0"/>
    <n v="0"/>
    <m/>
    <s v="CARACOLEX 5.95 RB"/>
    <n v="0"/>
    <n v="9"/>
    <n v="2"/>
    <n v="11"/>
    <x v="0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7"/>
    <m/>
    <s v="Feb  9 2024 10:06AM"/>
    <x v="72"/>
    <x v="72"/>
    <n v="45"/>
    <s v="LIBRA"/>
    <n v="1"/>
    <s v="PRODUCTOS AGROPECUARIOS"/>
    <n v="6"/>
    <x v="6"/>
    <n v="1"/>
    <n v="0.45"/>
    <s v="Chicharron"/>
    <m/>
    <n v="0"/>
    <n v="9"/>
    <n v="2"/>
    <n v="6"/>
    <x v="3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3.5"/>
    <m/>
    <s v="Feb  9 2024 10:06AM"/>
    <x v="73"/>
    <x v="73"/>
    <n v="45"/>
    <s v="LIBRA"/>
    <n v="1"/>
    <s v="PRODUCTOS AGROPECUARIOS"/>
    <n v="6"/>
    <x v="6"/>
    <n v="1"/>
    <n v="0.45"/>
    <s v="Costilla"/>
    <m/>
    <n v="0"/>
    <n v="9"/>
    <n v="2"/>
    <n v="6"/>
    <x v="3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1"/>
    <m/>
    <s v="Feb  9 2024 10:06AM"/>
    <x v="128"/>
    <x v="127"/>
    <n v="45"/>
    <s v="LIBRA"/>
    <n v="2"/>
    <s v="INSUMOS AGRICOLAS"/>
    <n v="18"/>
    <x v="17"/>
    <n v="0"/>
    <n v="0"/>
    <m/>
    <s v="FOLEY 2 DP"/>
    <n v="0"/>
    <n v="9"/>
    <n v="2"/>
    <n v="11"/>
    <x v="0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3.25"/>
    <m/>
    <s v="Feb  9 2024 10:06AM"/>
    <x v="74"/>
    <x v="74"/>
    <n v="45"/>
    <s v="LIBRA"/>
    <n v="1"/>
    <s v="PRODUCTOS AGROPECUARIOS"/>
    <n v="6"/>
    <x v="6"/>
    <n v="1"/>
    <n v="0.45"/>
    <s v="Lomo"/>
    <m/>
    <n v="0"/>
    <n v="9"/>
    <n v="2"/>
    <n v="6"/>
    <x v="3"/>
  </r>
  <r>
    <n v="38874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2"/>
    <s v="FEBRERO"/>
    <n v="5"/>
    <s v="MARIO LAZO"/>
    <n v="2024"/>
    <n v="2024"/>
    <n v="60"/>
    <n v="1"/>
    <n v="39"/>
    <m/>
    <s v="Feb  9 2024 10:06AM"/>
    <x v="38"/>
    <x v="38"/>
    <n v="61"/>
    <s v="SACO   200-225 UNIDADES                                            "/>
    <n v="1"/>
    <s v="PRODUCTOS AGROPECUARIOS"/>
    <n v="2"/>
    <x v="3"/>
    <n v="107.99"/>
    <n v="49.09"/>
    <s v="Pepino Mediano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4"/>
    <m/>
    <s v="Feb  9 2024 10:06AM"/>
    <x v="129"/>
    <x v="128"/>
    <n v="85"/>
    <s v="UNIDAD"/>
    <n v="3"/>
    <s v="MAQUINARIA Y EQUIPO"/>
    <n v="21"/>
    <x v="18"/>
    <n v="0"/>
    <n v="0"/>
    <m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7.5"/>
    <m/>
    <s v="Feb  9 2024 10:06AM"/>
    <x v="130"/>
    <x v="129"/>
    <n v="85"/>
    <s v="UNIDAD"/>
    <n v="3"/>
    <s v="MAQUINARIA Y EQUIPO"/>
    <n v="21"/>
    <x v="18"/>
    <n v="0"/>
    <n v="0"/>
    <m/>
    <m/>
    <n v="0"/>
    <n v="9"/>
    <n v="2"/>
    <n v="11"/>
    <x v="0"/>
  </r>
  <r>
    <n v="38905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2"/>
    <s v="FEBRERO"/>
    <n v="7"/>
    <s v="NELSON NEFTALÍ RODRÍGUEZ VILLALTA"/>
    <n v="2024"/>
    <n v="2024"/>
    <n v="231"/>
    <n v="1"/>
    <n v="48"/>
    <n v="0.5"/>
    <s v="Feb  9 2024 10:06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17"/>
    <x v="4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50"/>
    <m/>
    <s v="Feb  9 2024 10:06AM"/>
    <x v="131"/>
    <x v="130"/>
    <n v="85"/>
    <s v="UNIDAD"/>
    <n v="3"/>
    <s v="MAQUINARIA Y EQUIPO"/>
    <n v="21"/>
    <x v="18"/>
    <n v="0"/>
    <n v="0"/>
    <m/>
    <m/>
    <n v="0"/>
    <n v="9"/>
    <n v="2"/>
    <n v="11"/>
    <x v="0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3.25"/>
    <m/>
    <s v="Feb  9 2024 10:07AM"/>
    <x v="75"/>
    <x v="75"/>
    <n v="45"/>
    <s v="LIBRA"/>
    <n v="1"/>
    <s v="PRODUCTOS AGROPECUARIOS"/>
    <n v="6"/>
    <x v="6"/>
    <n v="1"/>
    <n v="0.45"/>
    <s v="Posta"/>
    <m/>
    <n v="0"/>
    <n v="9"/>
    <n v="2"/>
    <n v="6"/>
    <x v="3"/>
  </r>
  <r>
    <n v="388739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s v="(en blanco)"/>
    <n v="1"/>
    <s v="PRIMERA SEMANA"/>
    <n v="2"/>
    <s v="FEBRERO"/>
    <n v="5"/>
    <s v="MARIO LAZO"/>
    <n v="2024"/>
    <n v="2024"/>
    <n v="60"/>
    <n v="1"/>
    <n v="18"/>
    <m/>
    <s v="Feb  9 2024 10:07AM"/>
    <x v="139"/>
    <x v="137"/>
    <n v="40"/>
    <s v="JABA 12 UNIDADES"/>
    <n v="1"/>
    <s v="PRODUCTOS AGROPECUARIOS"/>
    <n v="3"/>
    <x v="4"/>
    <n v="47.04"/>
    <n v="21.38"/>
    <s v="Papaya Red Lady Grande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5"/>
    <m/>
    <s v="Feb  9 2024 10:07AM"/>
    <x v="17"/>
    <x v="17"/>
    <n v="29"/>
    <s v="CARTON 30 UNIDADES"/>
    <n v="1"/>
    <s v="PRODUCTOS AGROPECUARIOS"/>
    <n v="8"/>
    <x v="2"/>
    <n v="3.75"/>
    <n v="1.7"/>
    <s v="Huevo Grande Cartón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55"/>
    <m/>
    <s v="Feb  9 2024 10:07AM"/>
    <x v="84"/>
    <x v="84"/>
    <n v="25"/>
    <s v="CAJA 12 CARTONES"/>
    <n v="1"/>
    <s v="PRODUCTOS AGROPECUARIOS"/>
    <n v="8"/>
    <x v="2"/>
    <n v="45"/>
    <n v="20.45"/>
    <s v="Huevo Grande Caja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53"/>
    <m/>
    <s v="Feb  9 2024 10:07AM"/>
    <x v="85"/>
    <x v="85"/>
    <n v="25"/>
    <s v="CAJA 12 CARTONES"/>
    <n v="1"/>
    <s v="PRODUCTOS AGROPECUARIOS"/>
    <n v="8"/>
    <x v="2"/>
    <n v="40"/>
    <n v="18.18"/>
    <s v="Huevo Mediano Caja"/>
    <m/>
    <n v="0"/>
    <n v="9"/>
    <n v="2"/>
    <n v="11"/>
    <x v="0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1.6"/>
    <m/>
    <s v="Feb  9 2024 10:07AM"/>
    <x v="83"/>
    <x v="83"/>
    <n v="45"/>
    <s v="LIBRA"/>
    <n v="1"/>
    <s v="PRODUCTOS AGROPECUARIOS"/>
    <n v="7"/>
    <x v="7"/>
    <n v="1"/>
    <n v="0.45"/>
    <s v="Pollo Entero( sin menudos)"/>
    <m/>
    <n v="0"/>
    <n v="9"/>
    <n v="2"/>
    <n v="6"/>
    <x v="3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4.5999999999999996"/>
    <m/>
    <s v="Feb  9 2024 10:07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11"/>
    <x v="0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2"/>
    <m/>
    <s v="Feb  9 2024 10:07AM"/>
    <x v="77"/>
    <x v="77"/>
    <n v="45"/>
    <s v="LIBRA"/>
    <n v="1"/>
    <s v="PRODUCTOS AGROPECUARIOS"/>
    <n v="7"/>
    <x v="7"/>
    <n v="1"/>
    <n v="0.45"/>
    <s v="Pollo, Pechuga"/>
    <m/>
    <n v="0"/>
    <n v="9"/>
    <n v="2"/>
    <n v="6"/>
    <x v="3"/>
  </r>
  <r>
    <n v="388738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1"/>
    <s v="PRIMERA SEMANA"/>
    <n v="2"/>
    <s v="FEBRERO"/>
    <n v="5"/>
    <s v="MARIO LAZO"/>
    <n v="2024"/>
    <n v="2024"/>
    <n v="60"/>
    <n v="1"/>
    <n v="140"/>
    <m/>
    <s v="Feb  9 2024 10:07AM"/>
    <x v="134"/>
    <x v="41"/>
    <n v="36"/>
    <s v="CIENTO 800-1000 LIBRAS"/>
    <n v="1"/>
    <s v="PRODUCTOS AGROPECUARIOS"/>
    <n v="2"/>
    <x v="3"/>
    <n v="900"/>
    <n v="409.09"/>
    <s v="Repollo Verde Grande"/>
    <m/>
    <n v="0"/>
    <n v="9"/>
    <n v="2"/>
    <n v="10"/>
    <x v="5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1.5"/>
    <m/>
    <s v="Feb  9 2024 10:07AM"/>
    <x v="76"/>
    <x v="76"/>
    <n v="45"/>
    <s v="LIBRA"/>
    <n v="1"/>
    <s v="PRODUCTOS AGROPECUARIOS"/>
    <n v="7"/>
    <x v="7"/>
    <n v="1"/>
    <n v="0.45"/>
    <s v="Pollo, Muslos"/>
    <m/>
    <n v="0"/>
    <n v="9"/>
    <n v="2"/>
    <n v="6"/>
    <x v="3"/>
  </r>
  <r>
    <n v="388738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1"/>
    <s v="PRIMERA SEMANA"/>
    <n v="2"/>
    <s v="FEBRERO"/>
    <n v="5"/>
    <s v="MARIO LAZO"/>
    <n v="2024"/>
    <n v="2024"/>
    <n v="60"/>
    <n v="1"/>
    <n v="80"/>
    <m/>
    <s v="Feb  9 2024 10:07AM"/>
    <x v="152"/>
    <x v="149"/>
    <n v="35"/>
    <s v="CIENTO 600-700 LIBRAS"/>
    <n v="1"/>
    <s v="PRODUCTOS AGROPECUARIOS"/>
    <n v="2"/>
    <x v="3"/>
    <n v="650"/>
    <n v="295.45"/>
    <s v="Repollo Verde Mediano"/>
    <m/>
    <n v="0"/>
    <n v="9"/>
    <n v="2"/>
    <n v="10"/>
    <x v="5"/>
  </r>
  <r>
    <n v="38905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2"/>
    <s v="FEBRERO"/>
    <n v="7"/>
    <s v="NELSON NEFTALÍ RODRÍGUEZ VILLALTA"/>
    <n v="2024"/>
    <n v="2024"/>
    <n v="157"/>
    <n v="1"/>
    <n v="95"/>
    <n v="1"/>
    <s v="Feb  9 2024 10:07AM"/>
    <x v="4"/>
    <x v="4"/>
    <n v="51"/>
    <s v="QUINTAL"/>
    <n v="1"/>
    <s v="PRODUCTOS AGROPECUARIOS"/>
    <n v="1"/>
    <x v="0"/>
    <n v="100"/>
    <n v="45.45"/>
    <s v="Frijol Rojo Importado"/>
    <m/>
    <n v="0"/>
    <n v="9"/>
    <n v="2"/>
    <n v="17"/>
    <x v="4"/>
  </r>
  <r>
    <n v="38905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2"/>
    <s v="FEBRERO"/>
    <n v="7"/>
    <s v="NELSON NEFTALÍ RODRÍGUEZ VILLALTA"/>
    <n v="2024"/>
    <n v="2024"/>
    <n v="60"/>
    <n v="1"/>
    <n v="24"/>
    <n v="0.25"/>
    <s v="Feb  9 2024 10:08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17"/>
    <x v="4"/>
  </r>
  <r>
    <n v="388737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2"/>
    <s v="FEBRERO"/>
    <n v="5"/>
    <s v="MARIO LAZO"/>
    <n v="2024"/>
    <n v="2024"/>
    <n v="95"/>
    <n v="1"/>
    <n v="10"/>
    <m/>
    <s v="Feb  9 2024 10:08AM"/>
    <x v="59"/>
    <x v="59"/>
    <n v="31"/>
    <s v="CIENTO  100 UNIDADES                                                "/>
    <n v="1"/>
    <s v="PRODUCTOS AGROPECUARIOS"/>
    <n v="3"/>
    <x v="4"/>
    <n v="42.21"/>
    <n v="19.190000000000001"/>
    <s v="Naranja Piña Mediana"/>
    <m/>
    <n v="0"/>
    <n v="9"/>
    <n v="2"/>
    <n v="10"/>
    <x v="5"/>
  </r>
  <r>
    <n v="388737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2"/>
    <s v="FEBRERO"/>
    <n v="5"/>
    <s v="MARIO LAZO"/>
    <n v="2024"/>
    <n v="2024"/>
    <n v="95"/>
    <n v="1"/>
    <n v="18"/>
    <m/>
    <s v="Feb  9 2024 10:08AM"/>
    <x v="58"/>
    <x v="58"/>
    <n v="31"/>
    <s v="CIENTO  100 UNIDADES                                                "/>
    <n v="1"/>
    <s v="PRODUCTOS AGROPECUARIOS"/>
    <n v="3"/>
    <x v="4"/>
    <n v="66.48"/>
    <n v="30.22"/>
    <s v="Naranja Valencia Grande"/>
    <m/>
    <n v="0"/>
    <n v="9"/>
    <n v="2"/>
    <n v="10"/>
    <x v="5"/>
  </r>
  <r>
    <n v="38905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2"/>
    <s v="FEBRERO"/>
    <n v="7"/>
    <s v="NELSON NEFTALÍ RODRÍGUEZ VILLALTA"/>
    <n v="2024"/>
    <n v="2024"/>
    <n v="60"/>
    <n v="1"/>
    <n v="20"/>
    <n v="0.25"/>
    <s v="Feb  9 2024 10:08AM"/>
    <x v="2"/>
    <x v="2"/>
    <n v="51"/>
    <s v="QUINTAL"/>
    <n v="1"/>
    <s v="PRODUCTOS AGROPECUARIOS"/>
    <n v="1"/>
    <x v="0"/>
    <n v="100"/>
    <n v="45.45"/>
    <s v="Sorgo"/>
    <m/>
    <n v="0"/>
    <n v="9"/>
    <n v="2"/>
    <n v="17"/>
    <x v="4"/>
  </r>
  <r>
    <n v="388737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2"/>
    <s v="FEBRERO"/>
    <n v="5"/>
    <s v="MARIO LAZO"/>
    <n v="2024"/>
    <n v="2024"/>
    <n v="95"/>
    <n v="1"/>
    <n v="14"/>
    <m/>
    <s v="Feb  9 2024 10:08AM"/>
    <x v="159"/>
    <x v="155"/>
    <n v="31"/>
    <s v="CIENTO  100 UNIDADES                                                "/>
    <n v="1"/>
    <s v="PRODUCTOS AGROPECUARIOS"/>
    <n v="3"/>
    <x v="4"/>
    <n v="47.56"/>
    <n v="21.62"/>
    <s v="Naranja Valencia Mediana"/>
    <m/>
    <n v="0"/>
    <n v="9"/>
    <n v="2"/>
    <n v="10"/>
    <x v="5"/>
  </r>
  <r>
    <n v="388737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2"/>
    <s v="FEBRERO"/>
    <n v="5"/>
    <s v="MARIO LAZO"/>
    <n v="2024"/>
    <n v="2024"/>
    <n v="95"/>
    <n v="1"/>
    <n v="14"/>
    <m/>
    <s v="Feb  9 2024 10:08AM"/>
    <x v="161"/>
    <x v="157"/>
    <n v="31"/>
    <s v="CIENTO  100 UNIDADES                                                "/>
    <n v="1"/>
    <s v="PRODUCTOS AGROPECUARIOS"/>
    <n v="3"/>
    <x v="4"/>
    <n v="67.5"/>
    <n v="30.68"/>
    <s v="Naranja Victoria Mediana"/>
    <m/>
    <n v="0"/>
    <n v="9"/>
    <n v="2"/>
    <n v="10"/>
    <x v="5"/>
  </r>
  <r>
    <n v="38905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2"/>
    <s v="FEBRERO"/>
    <n v="7"/>
    <s v="NELSON NEFTALÍ RODRÍGUEZ VILLALTA"/>
    <n v="2024"/>
    <n v="2024"/>
    <n v="60"/>
    <n v="1"/>
    <n v="120"/>
    <n v="1.25"/>
    <s v="Feb  9 2024 10:08AM"/>
    <x v="107"/>
    <x v="106"/>
    <n v="51"/>
    <s v="QUINTAL"/>
    <n v="1"/>
    <s v="PRODUCTOS AGROPECUARIOS"/>
    <n v="1"/>
    <x v="0"/>
    <n v="100"/>
    <n v="45.45"/>
    <s v="Frijol Blanco"/>
    <m/>
    <n v="0"/>
    <n v="9"/>
    <n v="2"/>
    <n v="17"/>
    <x v="4"/>
  </r>
  <r>
    <n v="388737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2"/>
    <s v="FEBRERO"/>
    <n v="5"/>
    <s v="MARIO LAZO"/>
    <n v="2024"/>
    <n v="2024"/>
    <n v="60"/>
    <n v="1"/>
    <n v="12"/>
    <m/>
    <s v="Feb  9 2024 10:08AM"/>
    <x v="54"/>
    <x v="54"/>
    <n v="31"/>
    <s v="CIENTO  100 UNIDADES                                                "/>
    <n v="1"/>
    <s v="PRODUCTOS AGROPECUARIOS"/>
    <n v="3"/>
    <x v="4"/>
    <n v="38"/>
    <n v="17.27"/>
    <s v="Mandarina Grande"/>
    <m/>
    <n v="0"/>
    <n v="9"/>
    <n v="2"/>
    <n v="10"/>
    <x v="5"/>
  </r>
  <r>
    <n v="388737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2"/>
    <s v="FEBRERO"/>
    <n v="5"/>
    <s v="MARIO LAZO"/>
    <n v="2024"/>
    <n v="2024"/>
    <n v="60"/>
    <n v="1"/>
    <n v="8"/>
    <m/>
    <s v="Feb  9 2024 10:08AM"/>
    <x v="137"/>
    <x v="135"/>
    <n v="31"/>
    <s v="CIENTO  100 UNIDADES                                                "/>
    <n v="1"/>
    <s v="PRODUCTOS AGROPECUARIOS"/>
    <n v="3"/>
    <x v="4"/>
    <n v="22.35"/>
    <n v="10.16"/>
    <s v="Mandarina Mediana"/>
    <m/>
    <n v="0"/>
    <n v="9"/>
    <n v="2"/>
    <n v="10"/>
    <x v="5"/>
  </r>
  <r>
    <n v="388737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2"/>
    <s v="FEBRERO"/>
    <n v="5"/>
    <s v="MARIO LAZO"/>
    <n v="2024"/>
    <n v="2024"/>
    <n v="60"/>
    <n v="1"/>
    <n v="16"/>
    <m/>
    <s v="Feb  9 2024 10:08AM"/>
    <x v="53"/>
    <x v="53"/>
    <n v="31"/>
    <s v="CIENTO  100 UNIDADES                                                "/>
    <n v="1"/>
    <s v="PRODUCTOS AGROPECUARIOS"/>
    <n v="3"/>
    <x v="4"/>
    <n v="25.5"/>
    <n v="11.59"/>
    <s v="Limon Pérsico Grande"/>
    <m/>
    <n v="0"/>
    <n v="9"/>
    <n v="2"/>
    <n v="10"/>
    <x v="5"/>
  </r>
  <r>
    <n v="388737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2"/>
    <s v="FEBRERO"/>
    <n v="5"/>
    <s v="MARIO LAZO"/>
    <n v="2024"/>
    <n v="2024"/>
    <n v="60"/>
    <n v="1"/>
    <n v="14"/>
    <m/>
    <s v="Feb  9 2024 10:09AM"/>
    <x v="154"/>
    <x v="151"/>
    <n v="31"/>
    <s v="CIENTO  100 UNIDADES                                                "/>
    <n v="1"/>
    <s v="PRODUCTOS AGROPECUARIOS"/>
    <n v="3"/>
    <x v="4"/>
    <n v="12.86"/>
    <n v="5.85"/>
    <s v="Limon Pérsico Mediano"/>
    <m/>
    <n v="0"/>
    <n v="9"/>
    <n v="2"/>
    <n v="10"/>
    <x v="5"/>
  </r>
  <r>
    <n v="38905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2"/>
    <s v="FEBRERO"/>
    <n v="7"/>
    <s v="NELSON NEFTALÍ RODRÍGUEZ VILLALTA"/>
    <n v="2024"/>
    <n v="2024"/>
    <n v="60"/>
    <n v="1"/>
    <n v="110"/>
    <n v="1.35"/>
    <s v="Feb  9 2024 10:09AM"/>
    <x v="13"/>
    <x v="13"/>
    <n v="51"/>
    <s v="QUINTAL"/>
    <n v="1"/>
    <s v="PRODUCTOS AGROPECUARIOS"/>
    <n v="4"/>
    <x v="1"/>
    <n v="100"/>
    <n v="45.45"/>
    <s v="Ajonjolí"/>
    <m/>
    <n v="0"/>
    <n v="9"/>
    <n v="2"/>
    <n v="17"/>
    <x v="4"/>
  </r>
  <r>
    <n v="38905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2"/>
    <s v="FEBRERO"/>
    <n v="7"/>
    <s v="NELSON NEFTALÍ RODRÍGUEZ VILLALTA"/>
    <n v="2024"/>
    <n v="2024"/>
    <n v="60"/>
    <n v="1"/>
    <n v="49"/>
    <n v="0.55000000000000004"/>
    <s v="Feb  9 2024 10:09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17"/>
    <x v="4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5"/>
    <m/>
    <s v="Feb  9 2024 10:09AM"/>
    <x v="64"/>
    <x v="64"/>
    <n v="45"/>
    <s v="LIBRA"/>
    <n v="1"/>
    <s v="PRODUCTOS AGROPECUARIOS"/>
    <n v="5"/>
    <x v="5"/>
    <n v="1"/>
    <n v="0.45"/>
    <s v="Lomo de Aguja"/>
    <m/>
    <n v="0"/>
    <n v="9"/>
    <n v="2"/>
    <n v="6"/>
    <x v="3"/>
  </r>
  <r>
    <n v="388736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1"/>
    <s v="PRIMERA SEMANA"/>
    <n v="2"/>
    <s v="FEBRERO"/>
    <n v="5"/>
    <s v="MARIO LAZO"/>
    <n v="2024"/>
    <n v="2024"/>
    <n v="89"/>
    <n v="1"/>
    <n v="100"/>
    <m/>
    <s v="Feb  9 2024 10:09AM"/>
    <x v="149"/>
    <x v="147"/>
    <n v="59"/>
    <s v="RED 25 MANOJOS                                           "/>
    <n v="1"/>
    <s v="PRODUCTOS AGROPECUARIOS"/>
    <n v="2"/>
    <x v="3"/>
    <n v="135.94"/>
    <n v="61.79"/>
    <s v="Apio  Mediano"/>
    <m/>
    <n v="0"/>
    <n v="9"/>
    <n v="2"/>
    <n v="10"/>
    <x v="5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5"/>
    <m/>
    <s v="Feb  9 2024 10:09AM"/>
    <x v="65"/>
    <x v="65"/>
    <n v="45"/>
    <s v="LIBRA"/>
    <n v="1"/>
    <s v="PRODUCTOS AGROPECUARIOS"/>
    <n v="5"/>
    <x v="5"/>
    <n v="1"/>
    <n v="0.45"/>
    <s v="Lomo de Rollizo"/>
    <m/>
    <n v="0"/>
    <n v="9"/>
    <n v="2"/>
    <n v="6"/>
    <x v="3"/>
  </r>
  <r>
    <n v="388736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1"/>
    <s v="PRIMERA SEMANA"/>
    <n v="2"/>
    <s v="FEBRERO"/>
    <n v="5"/>
    <s v="MARIO LAZO"/>
    <n v="2024"/>
    <n v="2024"/>
    <n v="89"/>
    <n v="1"/>
    <n v="15"/>
    <m/>
    <s v="Feb  9 2024 10:09AM"/>
    <x v="20"/>
    <x v="20"/>
    <n v="20"/>
    <s v="CAJA  18-22 TALLOS"/>
    <n v="1"/>
    <s v="PRODUCTOS AGROPECUARIOS"/>
    <n v="2"/>
    <x v="3"/>
    <n v="61.86"/>
    <n v="28.12"/>
    <s v="Apio Grande"/>
    <m/>
    <n v="0"/>
    <n v="9"/>
    <n v="2"/>
    <n v="10"/>
    <x v="5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5"/>
    <m/>
    <s v="Feb  9 2024 10:09AM"/>
    <x v="66"/>
    <x v="66"/>
    <n v="45"/>
    <s v="LIBRA"/>
    <n v="1"/>
    <s v="PRODUCTOS AGROPECUARIOS"/>
    <n v="5"/>
    <x v="5"/>
    <n v="1"/>
    <n v="0.45"/>
    <s v="Posta Angelina"/>
    <m/>
    <n v="0"/>
    <n v="9"/>
    <n v="2"/>
    <n v="6"/>
    <x v="3"/>
  </r>
  <r>
    <n v="38905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2"/>
    <s v="FEBRERO"/>
    <n v="7"/>
    <s v="NELSON NEFTALÍ RODRÍGUEZ VILLALTA"/>
    <n v="2024"/>
    <n v="2024"/>
    <n v="60"/>
    <n v="1"/>
    <n v="100"/>
    <n v="1.25"/>
    <s v="Feb  9 2024 10:09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17"/>
    <x v="4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3.5"/>
    <m/>
    <s v="Feb  9 2024 10:09AM"/>
    <x v="67"/>
    <x v="67"/>
    <n v="45"/>
    <s v="LIBRA"/>
    <n v="1"/>
    <s v="PRODUCTOS AGROPECUARIOS"/>
    <n v="5"/>
    <x v="5"/>
    <n v="1"/>
    <n v="0.45"/>
    <s v="Posta de Pecho"/>
    <m/>
    <n v="0"/>
    <n v="9"/>
    <n v="2"/>
    <n v="6"/>
    <x v="3"/>
  </r>
  <r>
    <n v="388735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2"/>
    <s v="FEBRERO"/>
    <n v="5"/>
    <s v="MARIO LAZO"/>
    <n v="2024"/>
    <n v="2024"/>
    <n v="351"/>
    <n v="1"/>
    <n v="18"/>
    <m/>
    <s v="Feb  9 2024 10:09AM"/>
    <x v="19"/>
    <x v="19"/>
    <n v="28"/>
    <s v="CAJA 45-55 UNIDADES                                   "/>
    <n v="1"/>
    <s v="PRODUCTOS AGROPECUARIOS"/>
    <n v="2"/>
    <x v="3"/>
    <n v="11.2"/>
    <n v="5.09"/>
    <s v="Ajo Chino"/>
    <m/>
    <n v="0"/>
    <n v="9"/>
    <n v="2"/>
    <n v="10"/>
    <x v="5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5"/>
    <m/>
    <s v="Feb  9 2024 10:09AM"/>
    <x v="68"/>
    <x v="68"/>
    <n v="45"/>
    <s v="LIBRA"/>
    <n v="1"/>
    <s v="PRODUCTOS AGROPECUARIOS"/>
    <n v="5"/>
    <x v="5"/>
    <n v="1"/>
    <n v="0.45"/>
    <s v="Posta Negra"/>
    <m/>
    <n v="0"/>
    <n v="9"/>
    <n v="2"/>
    <n v="6"/>
    <x v="3"/>
  </r>
  <r>
    <n v="38905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2"/>
    <s v="FEBRERO"/>
    <n v="7"/>
    <s v="NELSON NEFTALÍ RODRÍGUEZ VILLALTA"/>
    <n v="2024"/>
    <n v="2024"/>
    <n v="60"/>
    <n v="1"/>
    <n v="225"/>
    <n v="2.5"/>
    <s v="Feb  9 2024 10:09AM"/>
    <x v="9"/>
    <x v="9"/>
    <n v="51"/>
    <s v="QUINTAL"/>
    <n v="1"/>
    <s v="PRODUCTOS AGROPECUARIOS"/>
    <n v="4"/>
    <x v="1"/>
    <n v="100"/>
    <n v="45.45"/>
    <s v="Cacao "/>
    <m/>
    <n v="0"/>
    <n v="9"/>
    <n v="2"/>
    <n v="17"/>
    <x v="4"/>
  </r>
  <r>
    <n v="388735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2"/>
    <s v="FEBRERO"/>
    <n v="5"/>
    <s v="MARIO LAZO"/>
    <n v="2024"/>
    <n v="2024"/>
    <n v="60"/>
    <n v="1"/>
    <n v="20"/>
    <m/>
    <s v="Feb  9 2024 10:09AM"/>
    <x v="162"/>
    <x v="158"/>
    <n v="48"/>
    <s v="MANOJO  60 CABEZAS                                          "/>
    <n v="1"/>
    <s v="PRODUCTOS AGROPECUARIOS"/>
    <n v="2"/>
    <x v="3"/>
    <n v="4.01"/>
    <n v="1.82"/>
    <s v="Ajo Criollo Mediano"/>
    <m/>
    <n v="1"/>
    <n v="9"/>
    <n v="2"/>
    <n v="10"/>
    <x v="5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5"/>
    <m/>
    <s v="Feb  9 2024 10:10AM"/>
    <x v="69"/>
    <x v="69"/>
    <n v="45"/>
    <s v="LIBRA"/>
    <n v="1"/>
    <s v="PRODUCTOS AGROPECUARIOS"/>
    <n v="5"/>
    <x v="5"/>
    <n v="1"/>
    <n v="0.45"/>
    <s v="Puyazo"/>
    <m/>
    <n v="0"/>
    <n v="9"/>
    <n v="2"/>
    <n v="6"/>
    <x v="3"/>
  </r>
  <r>
    <n v="388735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2"/>
    <s v="FEBRERO"/>
    <n v="5"/>
    <s v="MARIO LAZO"/>
    <n v="2024"/>
    <n v="2024"/>
    <n v="89"/>
    <n v="1"/>
    <n v="33"/>
    <m/>
    <s v="Feb  9 2024 10:10AM"/>
    <x v="36"/>
    <x v="36"/>
    <n v="51"/>
    <s v="QUINTAL"/>
    <n v="1"/>
    <s v="PRODUCTOS AGROPECUARIOS"/>
    <n v="2"/>
    <x v="3"/>
    <n v="100"/>
    <n v="45.45"/>
    <s v="Papa Lengua Grande"/>
    <m/>
    <n v="0"/>
    <n v="9"/>
    <n v="2"/>
    <n v="10"/>
    <x v="5"/>
  </r>
  <r>
    <n v="388735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2"/>
    <s v="FEBRERO"/>
    <n v="5"/>
    <s v="MARIO LAZO"/>
    <n v="2024"/>
    <n v="2024"/>
    <n v="89"/>
    <n v="1"/>
    <n v="60"/>
    <m/>
    <s v="Feb  9 2024 10:10AM"/>
    <x v="35"/>
    <x v="35"/>
    <n v="51"/>
    <s v="QUINTAL"/>
    <n v="1"/>
    <s v="PRODUCTOS AGROPECUARIOS"/>
    <n v="2"/>
    <x v="3"/>
    <n v="100"/>
    <n v="45.45"/>
    <s v="Papa Soloma Grande"/>
    <m/>
    <n v="0"/>
    <n v="9"/>
    <n v="2"/>
    <n v="10"/>
    <x v="5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4"/>
    <m/>
    <s v="Feb  9 2024 10:10AM"/>
    <x v="71"/>
    <x v="71"/>
    <n v="45"/>
    <s v="LIBRA"/>
    <n v="1"/>
    <s v="PRODUCTOS AGROPECUARIOS"/>
    <n v="5"/>
    <x v="5"/>
    <n v="1"/>
    <n v="0.45"/>
    <s v="Solomo"/>
    <m/>
    <n v="0"/>
    <n v="9"/>
    <n v="2"/>
    <n v="6"/>
    <x v="3"/>
  </r>
  <r>
    <n v="388735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2"/>
    <s v="FEBRERO"/>
    <n v="5"/>
    <s v="MARIO LAZO"/>
    <n v="2024"/>
    <n v="2024"/>
    <n v="89"/>
    <n v="1"/>
    <n v="58"/>
    <m/>
    <s v="Feb  9 2024 10:10AM"/>
    <x v="145"/>
    <x v="143"/>
    <n v="51"/>
    <s v="QUINTAL"/>
    <n v="1"/>
    <s v="PRODUCTOS AGROPECUARIOS"/>
    <n v="2"/>
    <x v="3"/>
    <n v="100"/>
    <n v="45.45"/>
    <s v="Papa Soloma Mediana"/>
    <m/>
    <n v="0"/>
    <n v="9"/>
    <n v="2"/>
    <n v="10"/>
    <x v="5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4"/>
    <m/>
    <s v="Feb  9 2024 10:10AM"/>
    <x v="70"/>
    <x v="70"/>
    <n v="45"/>
    <s v="LIBRA"/>
    <n v="1"/>
    <s v="PRODUCTOS AGROPECUARIOS"/>
    <n v="5"/>
    <x v="5"/>
    <n v="1"/>
    <n v="0.45"/>
    <s v="Salon"/>
    <m/>
    <n v="0"/>
    <n v="9"/>
    <n v="2"/>
    <n v="6"/>
    <x v="3"/>
  </r>
  <r>
    <n v="388734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1"/>
    <s v="PRIMERA SEMANA"/>
    <n v="2"/>
    <s v="FEBRERO"/>
    <n v="5"/>
    <s v="MARIO LAZO"/>
    <n v="2024"/>
    <n v="2024"/>
    <n v="95"/>
    <n v="1"/>
    <n v="12"/>
    <m/>
    <s v="Feb  9 2024 10:10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0"/>
    <x v="5"/>
  </r>
  <r>
    <n v="388734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1"/>
    <s v="PRIMERA SEMANA"/>
    <n v="2"/>
    <s v="FEBRERO"/>
    <n v="5"/>
    <s v="MARIO LAZO"/>
    <n v="2024"/>
    <n v="2024"/>
    <n v="95"/>
    <n v="1"/>
    <n v="14"/>
    <m/>
    <s v="Feb  9 2024 10:10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0"/>
    <x v="5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2.5"/>
    <m/>
    <s v="Feb  9 2024 10:10AM"/>
    <x v="91"/>
    <x v="91"/>
    <n v="45"/>
    <s v="LIBRA"/>
    <n v="1"/>
    <s v="PRODUCTOS AGROPECUARIOS"/>
    <n v="10"/>
    <x v="9"/>
    <n v="1"/>
    <n v="0.45"/>
    <s v="Bagre"/>
    <m/>
    <n v="0"/>
    <n v="9"/>
    <n v="2"/>
    <n v="6"/>
    <x v="3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4"/>
    <m/>
    <s v="Feb  9 2024 10:11AM"/>
    <x v="92"/>
    <x v="92"/>
    <n v="45"/>
    <s v="LIBRA"/>
    <n v="1"/>
    <s v="PRODUCTOS AGROPECUARIOS"/>
    <n v="10"/>
    <x v="9"/>
    <n v="1"/>
    <n v="0.45"/>
    <s v="Boca colorada mediano"/>
    <m/>
    <n v="0"/>
    <n v="9"/>
    <n v="2"/>
    <n v="6"/>
    <x v="3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9"/>
    <m/>
    <s v="Feb  9 2024 10:11AM"/>
    <x v="103"/>
    <x v="102"/>
    <n v="45"/>
    <s v="LIBRA"/>
    <n v="1"/>
    <s v="PRODUCTOS AGROPECUARIOS"/>
    <n v="10"/>
    <x v="9"/>
    <n v="1"/>
    <n v="0.45"/>
    <s v="Camaron de mar grande"/>
    <m/>
    <n v="0"/>
    <n v="9"/>
    <n v="2"/>
    <n v="6"/>
    <x v="3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7"/>
    <m/>
    <s v="Feb  9 2024 10:11AM"/>
    <x v="93"/>
    <x v="93"/>
    <n v="45"/>
    <s v="LIBRA"/>
    <n v="1"/>
    <s v="PRODUCTOS AGROPECUARIOS"/>
    <n v="10"/>
    <x v="9"/>
    <n v="1"/>
    <n v="0.45"/>
    <s v="Camaron de mar mediano"/>
    <m/>
    <n v="0"/>
    <n v="9"/>
    <n v="2"/>
    <n v="6"/>
    <x v="3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6"/>
    <m/>
    <s v="Feb  9 2024 10:11AM"/>
    <x v="94"/>
    <x v="94"/>
    <n v="45"/>
    <s v="LIBRA"/>
    <n v="1"/>
    <s v="PRODUCTOS AGROPECUARIOS"/>
    <n v="10"/>
    <x v="9"/>
    <n v="1"/>
    <n v="0.45"/>
    <s v="Camaron cultivado"/>
    <m/>
    <n v="0"/>
    <n v="9"/>
    <n v="2"/>
    <n v="6"/>
    <x v="3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60"/>
    <n v="1"/>
    <n v="32.5"/>
    <m/>
    <s v="Feb  9 2024 10:11AM"/>
    <x v="108"/>
    <x v="107"/>
    <n v="51"/>
    <s v="QUINTAL"/>
    <n v="2"/>
    <s v="INSUMOS AGRICOLAS"/>
    <n v="11"/>
    <x v="10"/>
    <n v="0"/>
    <n v="0"/>
    <m/>
    <s v="FINAL ENGORDE "/>
    <n v="0"/>
    <n v="9"/>
    <n v="2"/>
    <n v="11"/>
    <x v="0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8"/>
    <m/>
    <s v="Feb  9 2024 10:11AM"/>
    <x v="97"/>
    <x v="97"/>
    <n v="45"/>
    <s v="LIBRA"/>
    <n v="1"/>
    <s v="PRODUCTOS AGROPECUARIOS"/>
    <n v="10"/>
    <x v="9"/>
    <n v="1"/>
    <n v="0.45"/>
    <s v="Camaroncillo Seco Salado"/>
    <m/>
    <n v="0"/>
    <n v="9"/>
    <n v="2"/>
    <n v="6"/>
    <x v="3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60"/>
    <n v="1"/>
    <n v="33.5"/>
    <m/>
    <s v="Feb  9 2024 10:11AM"/>
    <x v="109"/>
    <x v="108"/>
    <n v="51"/>
    <s v="QUINTAL"/>
    <n v="2"/>
    <s v="INSUMOS AGRICOLAS"/>
    <n v="11"/>
    <x v="10"/>
    <n v="0"/>
    <n v="0"/>
    <m/>
    <s v="INICIO ENGORDE "/>
    <n v="0"/>
    <n v="9"/>
    <n v="2"/>
    <n v="11"/>
    <x v="0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60"/>
    <n v="1"/>
    <n v="31"/>
    <m/>
    <s v="Feb  9 2024 10:11AM"/>
    <x v="110"/>
    <x v="109"/>
    <n v="51"/>
    <s v="QUINTAL"/>
    <n v="2"/>
    <s v="INSUMOS AGRICOLAS"/>
    <n v="12"/>
    <x v="11"/>
    <n v="0"/>
    <n v="0"/>
    <m/>
    <s v="ALIPONEDORAS 1 (PONEDORAS)"/>
    <n v="0"/>
    <n v="9"/>
    <n v="2"/>
    <n v="11"/>
    <x v="0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60"/>
    <n v="1"/>
    <n v="28.5"/>
    <m/>
    <s v="Feb  9 2024 10:12AM"/>
    <x v="165"/>
    <x v="161"/>
    <n v="51"/>
    <s v="QUINTAL"/>
    <n v="2"/>
    <s v="INSUMOS AGRICOLAS"/>
    <n v="12"/>
    <x v="11"/>
    <n v="0"/>
    <n v="0"/>
    <m/>
    <s v="INICIACION POLLA"/>
    <n v="0"/>
    <n v="9"/>
    <n v="2"/>
    <n v="11"/>
    <x v="0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7"/>
    <m/>
    <s v="Feb  9 2024 10:12AM"/>
    <x v="95"/>
    <x v="95"/>
    <n v="45"/>
    <s v="LIBRA"/>
    <n v="1"/>
    <s v="PRODUCTOS AGROPECUARIOS"/>
    <n v="10"/>
    <x v="9"/>
    <n v="1"/>
    <n v="0.45"/>
    <s v="Cola de camaron"/>
    <m/>
    <n v="0"/>
    <n v="9"/>
    <n v="2"/>
    <n v="6"/>
    <x v="3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60"/>
    <n v="1"/>
    <n v="16.5"/>
    <m/>
    <s v="Feb  9 2024 10:12AM"/>
    <x v="111"/>
    <x v="110"/>
    <n v="51"/>
    <s v="QUINTAL"/>
    <n v="2"/>
    <s v="INSUMOS AGRICOLAS"/>
    <n v="13"/>
    <x v="12"/>
    <n v="0"/>
    <n v="0"/>
    <m/>
    <s v="ALILECHERO 14%"/>
    <n v="0"/>
    <n v="9"/>
    <n v="2"/>
    <n v="11"/>
    <x v="0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4"/>
    <m/>
    <s v="Feb  9 2024 10:12AM"/>
    <x v="96"/>
    <x v="96"/>
    <n v="45"/>
    <s v="LIBRA"/>
    <n v="1"/>
    <s v="PRODUCTOS AGROPECUARIOS"/>
    <n v="10"/>
    <x v="9"/>
    <n v="1"/>
    <n v="0.45"/>
    <s v="Corvina"/>
    <m/>
    <n v="0"/>
    <n v="9"/>
    <n v="2"/>
    <n v="6"/>
    <x v="3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5"/>
    <m/>
    <s v="Feb  9 2024 10:12AM"/>
    <x v="98"/>
    <x v="98"/>
    <n v="45"/>
    <s v="LIBRA"/>
    <n v="1"/>
    <s v="PRODUCTOS AGROPECUARIOS"/>
    <n v="10"/>
    <x v="9"/>
    <n v="1"/>
    <n v="0.45"/>
    <s v="Lonja de boca colorada"/>
    <m/>
    <n v="0"/>
    <n v="9"/>
    <n v="2"/>
    <n v="6"/>
    <x v="3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20"/>
    <m/>
    <s v="Feb  9 2024 10:12AM"/>
    <x v="19"/>
    <x v="19"/>
    <n v="28"/>
    <s v="CAJA 45-55 UNIDADES                                   "/>
    <n v="1"/>
    <s v="PRODUCTOS AGROPECUARIOS"/>
    <n v="2"/>
    <x v="3"/>
    <n v="11.2"/>
    <n v="5.09"/>
    <s v="Ajo Chino"/>
    <m/>
    <n v="0"/>
    <n v="9"/>
    <n v="2"/>
    <n v="17"/>
    <x v="4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60"/>
    <n v="1"/>
    <n v="30"/>
    <m/>
    <s v="Feb  9 2024 10:12AM"/>
    <x v="166"/>
    <x v="162"/>
    <n v="51"/>
    <s v="QUINTAL"/>
    <n v="2"/>
    <s v="INSUMOS AGRICOLAS"/>
    <n v="14"/>
    <x v="13"/>
    <n v="0"/>
    <n v="0"/>
    <m/>
    <s v="VITA CERDO 1"/>
    <n v="0"/>
    <n v="9"/>
    <n v="2"/>
    <n v="11"/>
    <x v="0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18"/>
    <m/>
    <s v="Feb  9 2024 10:12AM"/>
    <x v="20"/>
    <x v="20"/>
    <n v="20"/>
    <s v="CAJA  18-22 TALLOS"/>
    <n v="1"/>
    <s v="PRODUCTOS AGROPECUARIOS"/>
    <n v="2"/>
    <x v="3"/>
    <n v="61.86"/>
    <n v="28.12"/>
    <s v="Apio Grande"/>
    <m/>
    <n v="0"/>
    <n v="9"/>
    <n v="2"/>
    <n v="17"/>
    <x v="4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12"/>
    <m/>
    <s v="Feb  9 2024 10:12AM"/>
    <x v="22"/>
    <x v="22"/>
    <n v="19"/>
    <s v="CAJA  10-12 UNIDADES                                              "/>
    <n v="1"/>
    <s v="PRODUCTOS AGROPECUARIOS"/>
    <n v="2"/>
    <x v="3"/>
    <n v="27.31"/>
    <n v="12.41"/>
    <s v="Brocoli Grande"/>
    <m/>
    <n v="0"/>
    <n v="9"/>
    <n v="2"/>
    <n v="17"/>
    <x v="4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10"/>
    <m/>
    <s v="Feb  9 2024 10:12AM"/>
    <x v="114"/>
    <x v="113"/>
    <n v="47"/>
    <s v="LITRO"/>
    <n v="2"/>
    <s v="INSUMOS AGRICOLAS"/>
    <n v="15"/>
    <x v="14"/>
    <n v="0"/>
    <n v="0"/>
    <m/>
    <s v="BAYFOLAN FORTE"/>
    <n v="0"/>
    <n v="9"/>
    <n v="2"/>
    <n v="11"/>
    <x v="0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44"/>
    <m/>
    <s v="Feb  9 2024 10:12AM"/>
    <x v="23"/>
    <x v="23"/>
    <n v="68"/>
    <s v="SACO 150 UNIDADES"/>
    <n v="1"/>
    <s v="PRODUCTOS AGROPECUARIOS"/>
    <n v="2"/>
    <x v="3"/>
    <n v="57.5"/>
    <n v="26.14"/>
    <s v="Cebolla blanca Sin  tallo grande"/>
    <m/>
    <n v="0"/>
    <n v="9"/>
    <n v="2"/>
    <n v="17"/>
    <x v="4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7"/>
    <m/>
    <s v="Feb  9 2024 10:13AM"/>
    <x v="99"/>
    <x v="99"/>
    <n v="45"/>
    <s v="LIBRA"/>
    <n v="1"/>
    <s v="PRODUCTOS AGROPECUARIOS"/>
    <n v="10"/>
    <x v="9"/>
    <n v="1"/>
    <n v="0.45"/>
    <s v="Pescado seco (macarela)"/>
    <m/>
    <n v="0"/>
    <n v="9"/>
    <n v="2"/>
    <n v="6"/>
    <x v="3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36"/>
    <m/>
    <s v="Feb  9 2024 10:13AM"/>
    <x v="24"/>
    <x v="24"/>
    <n v="72"/>
    <s v="SACO 215-225 UNIDADES                                            "/>
    <n v="1"/>
    <s v="PRODUCTOS AGROPECUARIOS"/>
    <n v="2"/>
    <x v="3"/>
    <n v="50.9"/>
    <n v="23.14"/>
    <s v="Cebolla Morada Sin Tallo "/>
    <m/>
    <n v="0"/>
    <n v="9"/>
    <n v="2"/>
    <n v="17"/>
    <x v="4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35"/>
    <m/>
    <s v="Feb  9 2024 10:13AM"/>
    <x v="115"/>
    <x v="114"/>
    <n v="77"/>
    <s v="SACO DE 100 LB"/>
    <n v="2"/>
    <s v="INSUMOS AGRICOLAS"/>
    <n v="15"/>
    <x v="14"/>
    <n v="0"/>
    <n v="0"/>
    <m/>
    <s v="FÓRMULA 15-15-15 100 LBS"/>
    <n v="0"/>
    <n v="9"/>
    <n v="2"/>
    <n v="11"/>
    <x v="0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29"/>
    <m/>
    <s v="Feb  9 2024 10:13AM"/>
    <x v="116"/>
    <x v="115"/>
    <n v="77"/>
    <s v="SACO DE 100 LB"/>
    <n v="2"/>
    <s v="INSUMOS AGRICOLAS"/>
    <n v="15"/>
    <x v="14"/>
    <n v="0"/>
    <n v="0"/>
    <m/>
    <s v="FÓRMULA 16-20-0 100 LBS"/>
    <n v="0"/>
    <n v="9"/>
    <n v="2"/>
    <n v="11"/>
    <x v="0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17"/>
    <m/>
    <s v="Feb  9 2024 10:13AM"/>
    <x v="119"/>
    <x v="118"/>
    <n v="77"/>
    <s v="SACO DE 100 LB"/>
    <n v="2"/>
    <s v="INSUMOS AGRICOLAS"/>
    <n v="15"/>
    <x v="14"/>
    <n v="0"/>
    <n v="0"/>
    <m/>
    <s v="SULFATO DE AMONIO 21%N 100 LBS"/>
    <n v="0"/>
    <n v="9"/>
    <n v="2"/>
    <n v="11"/>
    <x v="0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38"/>
    <m/>
    <s v="Feb  9 2024 10:13AM"/>
    <x v="120"/>
    <x v="119"/>
    <n v="64"/>
    <s v="SACO 100 LB"/>
    <n v="2"/>
    <s v="INSUMOS AGRICOLAS"/>
    <n v="15"/>
    <x v="14"/>
    <n v="0"/>
    <n v="0"/>
    <m/>
    <s v="UREA 46%N 100 LBS"/>
    <n v="0"/>
    <n v="9"/>
    <n v="2"/>
    <n v="11"/>
    <x v="0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20"/>
    <m/>
    <s v="Feb  9 2024 10:13AM"/>
    <x v="140"/>
    <x v="138"/>
    <n v="70"/>
    <s v="SACO 170-190 UNIDADES"/>
    <n v="1"/>
    <s v="PRODUCTOS AGROPECUARIOS"/>
    <n v="2"/>
    <x v="3"/>
    <n v="36.4"/>
    <n v="16.55"/>
    <s v="Chile  Verde Mediano"/>
    <m/>
    <n v="0"/>
    <n v="9"/>
    <n v="2"/>
    <n v="17"/>
    <x v="4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40"/>
    <m/>
    <s v="Feb  9 2024 10:13AM"/>
    <x v="26"/>
    <x v="26"/>
    <n v="74"/>
    <s v="SACO 35-40 LIBRAS"/>
    <n v="1"/>
    <s v="PRODUCTOS AGROPECUARIOS"/>
    <n v="2"/>
    <x v="3"/>
    <n v="38.590000000000003"/>
    <n v="17.54"/>
    <s v="Chile Jalapeño"/>
    <m/>
    <n v="0"/>
    <n v="9"/>
    <n v="2"/>
    <n v="17"/>
    <x v="4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8.5"/>
    <m/>
    <s v="Feb  9 2024 10:13AM"/>
    <x v="121"/>
    <x v="120"/>
    <n v="15"/>
    <s v="BOLSA DE 400 GR"/>
    <n v="2"/>
    <s v="INSUMOS AGRICOLAS"/>
    <n v="16"/>
    <x v="15"/>
    <n v="0"/>
    <n v="0"/>
    <m/>
    <s v="MANCOZEB"/>
    <n v="0"/>
    <n v="9"/>
    <n v="2"/>
    <n v="11"/>
    <x v="0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18"/>
    <m/>
    <s v="Feb  9 2024 10:13AM"/>
    <x v="27"/>
    <x v="27"/>
    <n v="53"/>
    <s v="RED   12 UNIDADES"/>
    <n v="1"/>
    <s v="PRODUCTOS AGROPECUARIOS"/>
    <n v="2"/>
    <x v="3"/>
    <n v="46.19"/>
    <n v="21"/>
    <s v="Coliflor  Grande"/>
    <m/>
    <n v="0"/>
    <n v="9"/>
    <n v="2"/>
    <n v="17"/>
    <x v="4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14"/>
    <m/>
    <s v="Feb  9 2024 10:13AM"/>
    <x v="122"/>
    <x v="121"/>
    <n v="84"/>
    <s v="SOBRE 750 GRAMOS"/>
    <n v="2"/>
    <s v="INSUMOS AGRICOLAS"/>
    <n v="16"/>
    <x v="15"/>
    <n v="0"/>
    <n v="0"/>
    <m/>
    <s v="ANTRACOL 70 WP"/>
    <n v="0"/>
    <n v="9"/>
    <n v="2"/>
    <n v="11"/>
    <x v="0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17"/>
    <m/>
    <s v="Feb  9 2024 10:13AM"/>
    <x v="28"/>
    <x v="28"/>
    <n v="69"/>
    <s v="SACO 15-20 LIBRAS"/>
    <n v="1"/>
    <s v="PRODUCTOS AGROPECUARIOS"/>
    <n v="2"/>
    <x v="3"/>
    <n v="17.149999999999999"/>
    <n v="7.8"/>
    <s v="Ejote  Importado"/>
    <m/>
    <n v="0"/>
    <n v="9"/>
    <n v="2"/>
    <n v="17"/>
    <x v="4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23"/>
    <m/>
    <s v="Feb  9 2024 10:14AM"/>
    <x v="31"/>
    <x v="31"/>
    <n v="9"/>
    <s v="BOLSA  50 UNIDADES                                           "/>
    <n v="1"/>
    <s v="PRODUCTOS AGROPECUARIOS"/>
    <n v="2"/>
    <x v="3"/>
    <n v="79.599999999999994"/>
    <n v="36.18"/>
    <s v="Güisquil Verde Grande"/>
    <m/>
    <n v="0"/>
    <n v="9"/>
    <n v="2"/>
    <n v="17"/>
    <x v="4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12"/>
    <m/>
    <s v="Feb  9 2024 10:14AM"/>
    <x v="32"/>
    <x v="32"/>
    <n v="26"/>
    <s v="CAJA 18-20 UNIDADES                                                 "/>
    <n v="1"/>
    <s v="PRODUCTOS AGROPECUARIOS"/>
    <n v="2"/>
    <x v="3"/>
    <n v="45.01"/>
    <n v="20.46"/>
    <s v="Lechuga de Cabeza Grande Caja"/>
    <m/>
    <n v="0"/>
    <n v="9"/>
    <n v="2"/>
    <n v="17"/>
    <x v="4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200"/>
    <m/>
    <s v="Feb  9 2024 10:14AM"/>
    <x v="34"/>
    <x v="34"/>
    <n v="31"/>
    <s v="CIENTO  100 UNIDADES                                                "/>
    <n v="1"/>
    <s v="PRODUCTOS AGROPECUARIOS"/>
    <n v="2"/>
    <x v="3"/>
    <n v="409.89"/>
    <n v="186.31"/>
    <s v="Melón Grande"/>
    <m/>
    <n v="0"/>
    <n v="9"/>
    <n v="2"/>
    <n v="17"/>
    <x v="4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65"/>
    <m/>
    <s v="Feb  9 2024 10:14AM"/>
    <x v="145"/>
    <x v="143"/>
    <n v="51"/>
    <s v="QUINTAL"/>
    <n v="1"/>
    <s v="PRODUCTOS AGROPECUARIOS"/>
    <n v="2"/>
    <x v="3"/>
    <n v="100"/>
    <n v="45.45"/>
    <s v="Papa Soloma Mediana"/>
    <m/>
    <n v="0"/>
    <n v="9"/>
    <n v="2"/>
    <n v="17"/>
    <x v="4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7"/>
    <m/>
    <s v="Feb  9 2024 10:14AM"/>
    <x v="124"/>
    <x v="123"/>
    <n v="14"/>
    <s v="BOLSA 700 GRAMOS"/>
    <n v="2"/>
    <s v="INSUMOS AGRICOLAS"/>
    <n v="17"/>
    <x v="16"/>
    <n v="0"/>
    <n v="0"/>
    <m/>
    <s v="GESAPRIM"/>
    <n v="0"/>
    <n v="9"/>
    <n v="2"/>
    <n v="11"/>
    <x v="0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25"/>
    <m/>
    <s v="Feb  9 2024 10:14AM"/>
    <x v="37"/>
    <x v="37"/>
    <n v="60"/>
    <s v="SACO   145-155 UNIDADES"/>
    <n v="1"/>
    <s v="PRODUCTOS AGROPECUARIOS"/>
    <n v="2"/>
    <x v="3"/>
    <n v="139.57"/>
    <n v="63.44"/>
    <s v="Pepino Grande"/>
    <m/>
    <n v="0"/>
    <n v="9"/>
    <n v="2"/>
    <n v="17"/>
    <x v="4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5"/>
    <m/>
    <s v="Feb  9 2024 10:14AM"/>
    <x v="125"/>
    <x v="124"/>
    <n v="47"/>
    <s v="LITRO"/>
    <n v="2"/>
    <s v="INSUMOS AGRICOLAS"/>
    <n v="17"/>
    <x v="16"/>
    <n v="0"/>
    <n v="0"/>
    <m/>
    <s v="GRAMOXONE 20 SL"/>
    <n v="0"/>
    <n v="9"/>
    <n v="2"/>
    <n v="11"/>
    <x v="0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38"/>
    <m/>
    <s v="Feb  9 2024 10:14AM"/>
    <x v="133"/>
    <x v="132"/>
    <n v="75"/>
    <s v="SACO 90-100 LB"/>
    <n v="1"/>
    <s v="PRODUCTOS AGROPECUARIOS"/>
    <n v="2"/>
    <x v="3"/>
    <n v="100"/>
    <n v="45.45"/>
    <s v="Remolacha Grande"/>
    <m/>
    <n v="0"/>
    <n v="9"/>
    <n v="2"/>
    <n v="17"/>
    <x v="4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26.5"/>
    <m/>
    <s v="Feb  9 2024 10:14AM"/>
    <x v="126"/>
    <x v="125"/>
    <n v="2"/>
    <s v="1/2  LITRO"/>
    <n v="2"/>
    <s v="INSUMOS AGRICOLAS"/>
    <n v="18"/>
    <x v="17"/>
    <n v="0"/>
    <n v="0"/>
    <m/>
    <s v="MONARCA 11.25 SE"/>
    <n v="0"/>
    <n v="9"/>
    <n v="2"/>
    <n v="11"/>
    <x v="0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20"/>
    <m/>
    <s v="Feb  9 2024 10:14AM"/>
    <x v="41"/>
    <x v="41"/>
    <n v="57"/>
    <s v="RED 10-12 UNIDADES                                              "/>
    <n v="1"/>
    <s v="PRODUCTOS AGROPECUARIOS"/>
    <n v="2"/>
    <x v="3"/>
    <n v="92.47"/>
    <n v="42.03"/>
    <s v="Repollo Verde Grande"/>
    <m/>
    <n v="0"/>
    <n v="9"/>
    <n v="2"/>
    <n v="17"/>
    <x v="4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12.5"/>
    <m/>
    <s v="Feb  9 2024 10:14AM"/>
    <x v="164"/>
    <x v="160"/>
    <n v="47"/>
    <s v="LITRO"/>
    <n v="2"/>
    <s v="INSUMOS AGRICOLAS"/>
    <n v="18"/>
    <x v="17"/>
    <n v="0"/>
    <n v="0"/>
    <m/>
    <s v="CIPERMETRINA 25 EC"/>
    <n v="0"/>
    <n v="9"/>
    <n v="2"/>
    <n v="11"/>
    <x v="0"/>
  </r>
  <r>
    <n v="388438"/>
    <n v="718"/>
    <n v="4"/>
    <s v=" CHALATENANGO"/>
    <n v="7"/>
    <s v="CHALATENANGO"/>
    <s v="MARIA FILEDINA"/>
    <s v="ALAS DE FLORES"/>
    <s v="MARIA FILEDINA ALAS DE FLORES"/>
    <s v="(en blanco)"/>
    <s v="MARIA FILEDINA ALAS DE FLORES"/>
    <s v="(en blanco)"/>
    <n v="1"/>
    <s v="PRIMERA SEMANA"/>
    <n v="2"/>
    <s v="FEBRERO"/>
    <n v="8"/>
    <s v="NESTOR ENRIQUE MARTINEZ GUILLÉN"/>
    <n v="2024"/>
    <n v="2024"/>
    <n v="60"/>
    <n v="1"/>
    <n v="5"/>
    <m/>
    <s v="Feb  9 2024 10:15AM"/>
    <x v="64"/>
    <x v="64"/>
    <n v="45"/>
    <s v="LIBRA"/>
    <n v="1"/>
    <s v="PRODUCTOS AGROPECUARIOS"/>
    <n v="5"/>
    <x v="5"/>
    <n v="1"/>
    <n v="0.45"/>
    <s v="Lomo de Aguja"/>
    <m/>
    <n v="0"/>
    <n v="9"/>
    <n v="2"/>
    <n v="6"/>
    <x v="3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200"/>
    <m/>
    <s v="Feb  9 2024 10:15AM"/>
    <x v="42"/>
    <x v="42"/>
    <n v="31"/>
    <s v="CIENTO  100 UNIDADES                                                "/>
    <n v="1"/>
    <s v="PRODUCTOS AGROPECUARIOS"/>
    <n v="2"/>
    <x v="3"/>
    <n v="1279.17"/>
    <n v="581.44000000000005"/>
    <s v="Sandia Redonda Grande"/>
    <m/>
    <n v="0"/>
    <n v="9"/>
    <n v="2"/>
    <n v="17"/>
    <x v="4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3.5"/>
    <m/>
    <s v="Feb  9 2024 10:15AM"/>
    <x v="127"/>
    <x v="126"/>
    <n v="45"/>
    <s v="LIBRA"/>
    <n v="2"/>
    <s v="INSUMOS AGRICOLAS"/>
    <n v="18"/>
    <x v="17"/>
    <n v="0"/>
    <n v="0"/>
    <m/>
    <s v="CARACOLEX 5.95 RB"/>
    <n v="0"/>
    <n v="9"/>
    <n v="2"/>
    <n v="11"/>
    <x v="0"/>
  </r>
  <r>
    <n v="388438"/>
    <n v="718"/>
    <n v="4"/>
    <s v=" CHALATENANGO"/>
    <n v="7"/>
    <s v="CHALATENANGO"/>
    <s v="MARIA FILEDINA"/>
    <s v="ALAS DE FLORES"/>
    <s v="MARIA FILEDINA ALAS DE FLORES"/>
    <s v="(en blanco)"/>
    <s v="MARIA FILEDINA ALAS DE FLORES"/>
    <s v="(en blanco)"/>
    <n v="1"/>
    <s v="PRIMERA SEMANA"/>
    <n v="2"/>
    <s v="FEBRERO"/>
    <n v="8"/>
    <s v="NESTOR ENRIQUE MARTINEZ GUILLÉN"/>
    <n v="2024"/>
    <n v="2024"/>
    <n v="60"/>
    <n v="1"/>
    <n v="5"/>
    <m/>
    <s v="Feb  9 2024 10:15AM"/>
    <x v="65"/>
    <x v="65"/>
    <n v="45"/>
    <s v="LIBRA"/>
    <n v="1"/>
    <s v="PRODUCTOS AGROPECUARIOS"/>
    <n v="5"/>
    <x v="5"/>
    <n v="1"/>
    <n v="0.45"/>
    <s v="Lomo de Rollizo"/>
    <m/>
    <n v="0"/>
    <n v="9"/>
    <n v="2"/>
    <n v="6"/>
    <x v="3"/>
  </r>
  <r>
    <n v="388438"/>
    <n v="718"/>
    <n v="4"/>
    <s v=" CHALATENANGO"/>
    <n v="7"/>
    <s v="CHALATENANGO"/>
    <s v="MARIA FILEDINA"/>
    <s v="ALAS DE FLORES"/>
    <s v="MARIA FILEDINA ALAS DE FLORES"/>
    <s v="(en blanco)"/>
    <s v="MARIA FILEDINA ALAS DE FLORES"/>
    <s v="(en blanco)"/>
    <n v="1"/>
    <s v="PRIMERA SEMANA"/>
    <n v="2"/>
    <s v="FEBRERO"/>
    <n v="8"/>
    <s v="NESTOR ENRIQUE MARTINEZ GUILLÉN"/>
    <n v="2024"/>
    <n v="2024"/>
    <n v="60"/>
    <n v="1"/>
    <n v="5"/>
    <m/>
    <s v="Feb  9 2024 10:15AM"/>
    <x v="66"/>
    <x v="66"/>
    <n v="45"/>
    <s v="LIBRA"/>
    <n v="1"/>
    <s v="PRODUCTOS AGROPECUARIOS"/>
    <n v="5"/>
    <x v="5"/>
    <n v="1"/>
    <n v="0.45"/>
    <s v="Posta Angelina"/>
    <m/>
    <n v="0"/>
    <n v="9"/>
    <n v="2"/>
    <n v="6"/>
    <x v="3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1"/>
    <m/>
    <s v="Feb  9 2024 10:15AM"/>
    <x v="128"/>
    <x v="127"/>
    <n v="45"/>
    <s v="LIBRA"/>
    <n v="2"/>
    <s v="INSUMOS AGRICOLAS"/>
    <n v="18"/>
    <x v="17"/>
    <n v="0"/>
    <n v="0"/>
    <m/>
    <s v="FOLEY 2 DP"/>
    <n v="0"/>
    <n v="9"/>
    <n v="2"/>
    <n v="11"/>
    <x v="0"/>
  </r>
  <r>
    <n v="388438"/>
    <n v="718"/>
    <n v="4"/>
    <s v=" CHALATENANGO"/>
    <n v="7"/>
    <s v="CHALATENANGO"/>
    <s v="MARIA FILEDINA"/>
    <s v="ALAS DE FLORES"/>
    <s v="MARIA FILEDINA ALAS DE FLORES"/>
    <s v="(en blanco)"/>
    <s v="MARIA FILEDINA ALAS DE FLORES"/>
    <s v="(en blanco)"/>
    <n v="1"/>
    <s v="PRIMERA SEMANA"/>
    <n v="2"/>
    <s v="FEBRERO"/>
    <n v="8"/>
    <s v="NESTOR ENRIQUE MARTINEZ GUILLÉN"/>
    <n v="2024"/>
    <n v="2024"/>
    <n v="60"/>
    <n v="1"/>
    <n v="3.5"/>
    <m/>
    <s v="Feb  9 2024 10:15AM"/>
    <x v="67"/>
    <x v="67"/>
    <n v="45"/>
    <s v="LIBRA"/>
    <n v="1"/>
    <s v="PRODUCTOS AGROPECUARIOS"/>
    <n v="5"/>
    <x v="5"/>
    <n v="1"/>
    <n v="0.45"/>
    <s v="Posta de Pecho"/>
    <m/>
    <n v="0"/>
    <n v="9"/>
    <n v="2"/>
    <n v="6"/>
    <x v="3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18"/>
    <m/>
    <s v="Feb  9 2024 10:15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7"/>
    <x v="4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7.5"/>
    <m/>
    <s v="Feb  9 2024 10:15AM"/>
    <x v="130"/>
    <x v="129"/>
    <n v="85"/>
    <s v="UNIDAD"/>
    <n v="3"/>
    <s v="MAQUINARIA Y EQUIPO"/>
    <n v="21"/>
    <x v="18"/>
    <n v="0"/>
    <n v="0"/>
    <m/>
    <m/>
    <n v="0"/>
    <n v="9"/>
    <n v="2"/>
    <n v="11"/>
    <x v="0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42"/>
    <m/>
    <s v="Feb  9 2024 10:15AM"/>
    <x v="45"/>
    <x v="45"/>
    <n v="66"/>
    <s v="SACO 133-135 LIBRAS"/>
    <n v="1"/>
    <s v="PRODUCTOS AGROPECUARIOS"/>
    <n v="2"/>
    <x v="3"/>
    <n v="134"/>
    <n v="60.91"/>
    <s v="Yuca Blanca"/>
    <m/>
    <n v="0"/>
    <n v="9"/>
    <n v="2"/>
    <n v="17"/>
    <x v="4"/>
  </r>
  <r>
    <n v="388438"/>
    <n v="718"/>
    <n v="4"/>
    <s v=" CHALATENANGO"/>
    <n v="7"/>
    <s v="CHALATENANGO"/>
    <s v="MARIA FILEDINA"/>
    <s v="ALAS DE FLORES"/>
    <s v="MARIA FILEDINA ALAS DE FLORES"/>
    <s v="(en blanco)"/>
    <s v="MARIA FILEDINA ALAS DE FLORES"/>
    <s v="(en blanco)"/>
    <n v="1"/>
    <s v="PRIMERA SEMANA"/>
    <n v="2"/>
    <s v="FEBRERO"/>
    <n v="8"/>
    <s v="NESTOR ENRIQUE MARTINEZ GUILLÉN"/>
    <n v="2024"/>
    <n v="2024"/>
    <n v="60"/>
    <n v="1"/>
    <n v="4"/>
    <m/>
    <s v="Feb  9 2024 10:15AM"/>
    <x v="70"/>
    <x v="70"/>
    <n v="45"/>
    <s v="LIBRA"/>
    <n v="1"/>
    <s v="PRODUCTOS AGROPECUARIOS"/>
    <n v="5"/>
    <x v="5"/>
    <n v="1"/>
    <n v="0.45"/>
    <s v="Salon"/>
    <m/>
    <n v="0"/>
    <n v="9"/>
    <n v="2"/>
    <n v="6"/>
    <x v="3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7.5"/>
    <m/>
    <s v="Feb  9 2024 10:15AM"/>
    <x v="129"/>
    <x v="128"/>
    <n v="85"/>
    <s v="UNIDAD"/>
    <n v="3"/>
    <s v="MAQUINARIA Y EQUIPO"/>
    <n v="21"/>
    <x v="18"/>
    <n v="0"/>
    <n v="0"/>
    <m/>
    <m/>
    <n v="0"/>
    <n v="9"/>
    <n v="2"/>
    <n v="11"/>
    <x v="0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32"/>
    <m/>
    <s v="Feb  9 2024 10:15AM"/>
    <x v="46"/>
    <x v="46"/>
    <n v="51"/>
    <s v="QUINTAL"/>
    <n v="1"/>
    <s v="PRODUCTOS AGROPECUARIOS"/>
    <n v="2"/>
    <x v="3"/>
    <n v="100"/>
    <n v="45.45"/>
    <s v="Zanahoria Grande"/>
    <m/>
    <n v="0"/>
    <n v="9"/>
    <n v="2"/>
    <n v="17"/>
    <x v="4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16"/>
    <m/>
    <s v="Feb  9 2024 10:15AM"/>
    <x v="47"/>
    <x v="47"/>
    <n v="11"/>
    <s v="BOLSA 33-36 LIBRAS"/>
    <n v="1"/>
    <s v="PRODUCTOS AGROPECUARIOS"/>
    <n v="2"/>
    <x v="3"/>
    <n v="34.94"/>
    <n v="15.88"/>
    <s v="Zanahoria Mediana"/>
    <m/>
    <n v="0"/>
    <n v="9"/>
    <n v="2"/>
    <n v="17"/>
    <x v="4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24"/>
    <m/>
    <s v="Feb  9 2024 10:16AM"/>
    <x v="48"/>
    <x v="48"/>
    <n v="24"/>
    <s v="CAJA 10 KG 60-70 UNIDADES"/>
    <n v="1"/>
    <s v="PRODUCTOS AGROPECUARIOS"/>
    <n v="3"/>
    <x v="4"/>
    <n v="22"/>
    <n v="10"/>
    <s v="Aguacate Hass Mediano"/>
    <m/>
    <n v="0"/>
    <n v="9"/>
    <n v="2"/>
    <n v="17"/>
    <x v="4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11"/>
    <m/>
    <s v="Feb  9 2024 10:16AM"/>
    <x v="50"/>
    <x v="50"/>
    <n v="27"/>
    <s v="CAJA 40 LIBRAS 90-100 UNIDADES"/>
    <n v="1"/>
    <s v="PRODUCTOS AGROPECUARIOS"/>
    <n v="3"/>
    <x v="4"/>
    <n v="40"/>
    <n v="18.18"/>
    <s v="Banano Maduro Grande Caja"/>
    <m/>
    <n v="0"/>
    <n v="9"/>
    <n v="2"/>
    <n v="17"/>
    <x v="4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50"/>
    <m/>
    <s v="Feb  9 2024 10:16AM"/>
    <x v="156"/>
    <x v="153"/>
    <n v="42"/>
    <s v="JABA 35-38 LIBRAS"/>
    <n v="1"/>
    <s v="PRODUCTOS AGROPECUARIOS"/>
    <n v="3"/>
    <x v="4"/>
    <n v="36.5"/>
    <n v="16.59"/>
    <s v="Fresa Grande"/>
    <m/>
    <n v="0"/>
    <n v="9"/>
    <n v="2"/>
    <n v="17"/>
    <x v="4"/>
  </r>
  <r>
    <n v="388438"/>
    <n v="718"/>
    <n v="4"/>
    <s v=" CHALATENANGO"/>
    <n v="7"/>
    <s v="CHALATENANGO"/>
    <s v="MARIA FILEDINA"/>
    <s v="ALAS DE FLORES"/>
    <s v="MARIA FILEDINA ALAS DE FLORES"/>
    <s v="(en blanco)"/>
    <s v="MARIA FILEDINA ALAS DE FLORES"/>
    <s v="(en blanco)"/>
    <n v="1"/>
    <s v="PRIMERA SEMANA"/>
    <n v="2"/>
    <s v="FEBRERO"/>
    <n v="8"/>
    <s v="NESTOR ENRIQUE MARTINEZ GUILLÉN"/>
    <n v="2024"/>
    <n v="2024"/>
    <n v="60"/>
    <n v="1"/>
    <n v="3.5"/>
    <m/>
    <s v="Feb  9 2024 10:16AM"/>
    <x v="68"/>
    <x v="68"/>
    <n v="45"/>
    <s v="LIBRA"/>
    <n v="1"/>
    <s v="PRODUCTOS AGROPECUARIOS"/>
    <n v="5"/>
    <x v="5"/>
    <n v="1"/>
    <n v="0.45"/>
    <s v="Posta Negra"/>
    <m/>
    <n v="0"/>
    <n v="9"/>
    <n v="2"/>
    <n v="6"/>
    <x v="3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14"/>
    <m/>
    <s v="Feb  9 2024 10:16AM"/>
    <x v="154"/>
    <x v="151"/>
    <n v="31"/>
    <s v="CIENTO  100 UNIDADES                                                "/>
    <n v="1"/>
    <s v="PRODUCTOS AGROPECUARIOS"/>
    <n v="3"/>
    <x v="4"/>
    <n v="12.86"/>
    <n v="5.85"/>
    <s v="Limon Pérsico Mediano"/>
    <m/>
    <n v="0"/>
    <n v="9"/>
    <n v="2"/>
    <n v="17"/>
    <x v="4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60"/>
    <n v="1"/>
    <n v="18"/>
    <m/>
    <s v="Feb  9 2024 10:17AM"/>
    <x v="54"/>
    <x v="54"/>
    <n v="31"/>
    <s v="CIENTO  100 UNIDADES                                                "/>
    <n v="1"/>
    <s v="PRODUCTOS AGROPECUARIOS"/>
    <n v="3"/>
    <x v="4"/>
    <n v="38"/>
    <n v="17.27"/>
    <s v="Mandarina Grande"/>
    <m/>
    <n v="0"/>
    <n v="9"/>
    <n v="2"/>
    <n v="17"/>
    <x v="4"/>
  </r>
  <r>
    <n v="388438"/>
    <n v="718"/>
    <n v="4"/>
    <s v=" CHALATENANGO"/>
    <n v="7"/>
    <s v="CHALATENANGO"/>
    <s v="MARIA FILEDINA"/>
    <s v="ALAS DE FLORES"/>
    <s v="MARIA FILEDINA ALAS DE FLORES"/>
    <s v="(en blanco)"/>
    <s v="MARIA FILEDINA ALAS DE FLORES"/>
    <s v="(en blanco)"/>
    <n v="1"/>
    <s v="PRIMERA SEMANA"/>
    <n v="2"/>
    <s v="FEBRERO"/>
    <n v="8"/>
    <s v="NESTOR ENRIQUE MARTINEZ GUILLÉN"/>
    <n v="2024"/>
    <n v="2024"/>
    <n v="60"/>
    <n v="1"/>
    <n v="4"/>
    <m/>
    <s v="Feb  9 2024 10:17AM"/>
    <x v="71"/>
    <x v="71"/>
    <n v="45"/>
    <s v="LIBRA"/>
    <n v="1"/>
    <s v="PRODUCTOS AGROPECUARIOS"/>
    <n v="5"/>
    <x v="5"/>
    <n v="1"/>
    <n v="0.45"/>
    <s v="Solomo"/>
    <m/>
    <n v="0"/>
    <n v="9"/>
    <n v="2"/>
    <n v="6"/>
    <x v="3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60"/>
    <n v="1"/>
    <n v="15"/>
    <m/>
    <s v="Feb  9 2024 10:17AM"/>
    <x v="58"/>
    <x v="58"/>
    <n v="31"/>
    <s v="CIENTO  100 UNIDADES                                                "/>
    <n v="1"/>
    <s v="PRODUCTOS AGROPECUARIOS"/>
    <n v="3"/>
    <x v="4"/>
    <n v="66.48"/>
    <n v="30.22"/>
    <s v="Naranja Valencia Grande"/>
    <m/>
    <n v="0"/>
    <n v="9"/>
    <n v="2"/>
    <n v="17"/>
    <x v="4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60"/>
    <n v="1"/>
    <n v="15"/>
    <m/>
    <s v="Feb  9 2024 10:18AM"/>
    <x v="56"/>
    <x v="56"/>
    <n v="38"/>
    <s v="JABA  10-12 UNIDADES"/>
    <n v="1"/>
    <s v="PRODUCTOS AGROPECUARIOS"/>
    <n v="3"/>
    <x v="4"/>
    <n v="35.04"/>
    <n v="15.93"/>
    <s v="Papaya Tainung Grande"/>
    <m/>
    <n v="0"/>
    <n v="9"/>
    <n v="2"/>
    <n v="17"/>
    <x v="4"/>
  </r>
  <r>
    <n v="388438"/>
    <n v="718"/>
    <n v="4"/>
    <s v=" CHALATENANGO"/>
    <n v="7"/>
    <s v="CHALATENANGO"/>
    <s v="MARIA FILEDINA"/>
    <s v="ALAS DE FLORES"/>
    <s v="MARIA FILEDINA ALAS DE FLORES"/>
    <s v="(en blanco)"/>
    <s v="MARIA FILEDINA ALAS DE FLORES"/>
    <s v="(en blanco)"/>
    <n v="1"/>
    <s v="PRIMERA SEMANA"/>
    <n v="2"/>
    <s v="FEBRERO"/>
    <n v="8"/>
    <s v="NESTOR ENRIQUE MARTINEZ GUILLÉN"/>
    <n v="2024"/>
    <n v="2024"/>
    <n v="60"/>
    <n v="1"/>
    <n v="8"/>
    <m/>
    <s v="Feb  9 2024 10:18AM"/>
    <x v="72"/>
    <x v="72"/>
    <n v="45"/>
    <s v="LIBRA"/>
    <n v="1"/>
    <s v="PRODUCTOS AGROPECUARIOS"/>
    <n v="6"/>
    <x v="6"/>
    <n v="1"/>
    <n v="0.45"/>
    <s v="Chicharron"/>
    <m/>
    <n v="0"/>
    <n v="9"/>
    <n v="2"/>
    <n v="6"/>
    <x v="3"/>
  </r>
  <r>
    <n v="388438"/>
    <n v="718"/>
    <n v="4"/>
    <s v=" CHALATENANGO"/>
    <n v="7"/>
    <s v="CHALATENANGO"/>
    <s v="MARIA FILEDINA"/>
    <s v="ALAS DE FLORES"/>
    <s v="MARIA FILEDINA ALAS DE FLORES"/>
    <s v="(en blanco)"/>
    <s v="MARIA FILEDINA ALAS DE FLORES"/>
    <s v="(en blanco)"/>
    <n v="1"/>
    <s v="PRIMERA SEMANA"/>
    <n v="2"/>
    <s v="FEBRERO"/>
    <n v="8"/>
    <s v="NESTOR ENRIQUE MARTINEZ GUILLÉN"/>
    <n v="2024"/>
    <n v="2024"/>
    <n v="60"/>
    <n v="1"/>
    <n v="3.25"/>
    <m/>
    <s v="Feb  9 2024 10:18AM"/>
    <x v="73"/>
    <x v="73"/>
    <n v="45"/>
    <s v="LIBRA"/>
    <n v="1"/>
    <s v="PRODUCTOS AGROPECUARIOS"/>
    <n v="6"/>
    <x v="6"/>
    <n v="1"/>
    <n v="0.45"/>
    <s v="Costilla"/>
    <m/>
    <n v="0"/>
    <n v="9"/>
    <n v="2"/>
    <n v="6"/>
    <x v="3"/>
  </r>
  <r>
    <n v="388438"/>
    <n v="718"/>
    <n v="4"/>
    <s v=" CHALATENANGO"/>
    <n v="7"/>
    <s v="CHALATENANGO"/>
    <s v="MARIA FILEDINA"/>
    <s v="ALAS DE FLORES"/>
    <s v="MARIA FILEDINA ALAS DE FLORES"/>
    <s v="(en blanco)"/>
    <s v="MARIA FILEDINA ALAS DE FLORES"/>
    <s v="(en blanco)"/>
    <n v="1"/>
    <s v="PRIMERA SEMANA"/>
    <n v="2"/>
    <s v="FEBRERO"/>
    <n v="8"/>
    <s v="NESTOR ENRIQUE MARTINEZ GUILLÉN"/>
    <n v="2024"/>
    <n v="2024"/>
    <n v="60"/>
    <n v="1"/>
    <n v="3"/>
    <m/>
    <s v="Feb  9 2024 10:18AM"/>
    <x v="74"/>
    <x v="74"/>
    <n v="45"/>
    <s v="LIBRA"/>
    <n v="1"/>
    <s v="PRODUCTOS AGROPECUARIOS"/>
    <n v="6"/>
    <x v="6"/>
    <n v="1"/>
    <n v="0.45"/>
    <s v="Lomo"/>
    <m/>
    <n v="0"/>
    <n v="9"/>
    <n v="2"/>
    <n v="6"/>
    <x v="3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60"/>
    <n v="1"/>
    <n v="183"/>
    <m/>
    <s v="Feb  9 2024 10:18AM"/>
    <x v="60"/>
    <x v="60"/>
    <n v="31"/>
    <s v="CIENTO  100 UNIDADES                                                "/>
    <n v="1"/>
    <s v="PRODUCTOS AGROPECUARIOS"/>
    <n v="3"/>
    <x v="4"/>
    <n v="634.41999999999996"/>
    <n v="288.37"/>
    <s v="Piña Golden Grande"/>
    <m/>
    <n v="0"/>
    <n v="9"/>
    <n v="2"/>
    <n v="17"/>
    <x v="4"/>
  </r>
  <r>
    <n v="388438"/>
    <n v="718"/>
    <n v="4"/>
    <s v=" CHALATENANGO"/>
    <n v="7"/>
    <s v="CHALATENANGO"/>
    <s v="MARIA FILEDINA"/>
    <s v="ALAS DE FLORES"/>
    <s v="MARIA FILEDINA ALAS DE FLORES"/>
    <s v="(en blanco)"/>
    <s v="MARIA FILEDINA ALAS DE FLORES"/>
    <s v="(en blanco)"/>
    <n v="1"/>
    <s v="PRIMERA SEMANA"/>
    <n v="2"/>
    <s v="FEBRERO"/>
    <n v="8"/>
    <s v="NESTOR ENRIQUE MARTINEZ GUILLÉN"/>
    <n v="2024"/>
    <n v="2024"/>
    <n v="60"/>
    <n v="1"/>
    <n v="3"/>
    <m/>
    <s v="Feb  9 2024 10:18AM"/>
    <x v="75"/>
    <x v="75"/>
    <n v="45"/>
    <s v="LIBRA"/>
    <n v="1"/>
    <s v="PRODUCTOS AGROPECUARIOS"/>
    <n v="6"/>
    <x v="6"/>
    <n v="1"/>
    <n v="0.45"/>
    <s v="Posta"/>
    <m/>
    <n v="0"/>
    <n v="9"/>
    <n v="2"/>
    <n v="6"/>
    <x v="3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60"/>
    <n v="1"/>
    <n v="150"/>
    <m/>
    <s v="Feb  9 2024 10:18AM"/>
    <x v="143"/>
    <x v="141"/>
    <n v="31"/>
    <s v="CIENTO  100 UNIDADES                                                "/>
    <n v="1"/>
    <s v="PRODUCTOS AGROPECUARIOS"/>
    <n v="3"/>
    <x v="4"/>
    <n v="550"/>
    <n v="250"/>
    <s v="Piña Hawaiana Grande"/>
    <m/>
    <n v="0"/>
    <n v="9"/>
    <n v="2"/>
    <n v="17"/>
    <x v="4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60"/>
    <n v="1"/>
    <n v="23"/>
    <m/>
    <s v="Feb  9 2024 10:19AM"/>
    <x v="61"/>
    <x v="61"/>
    <n v="31"/>
    <s v="CIENTO  100 UNIDADES                                                "/>
    <n v="1"/>
    <s v="PRODUCTOS AGROPECUARIOS"/>
    <n v="3"/>
    <x v="4"/>
    <n v="87.09"/>
    <n v="39.590000000000003"/>
    <s v="Plátano Maduro Grande"/>
    <m/>
    <n v="0"/>
    <n v="9"/>
    <n v="2"/>
    <n v="17"/>
    <x v="4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60"/>
    <n v="1"/>
    <n v="175"/>
    <m/>
    <s v="Feb  9 2024 10:19AM"/>
    <x v="63"/>
    <x v="63"/>
    <n v="52"/>
    <s v="QUINTAL "/>
    <n v="1"/>
    <s v="PRODUCTOS AGROPECUARIOS"/>
    <n v="3"/>
    <x v="4"/>
    <n v="100"/>
    <n v="45.45"/>
    <s v="Tamarindo sin Cáscara"/>
    <m/>
    <n v="0"/>
    <n v="9"/>
    <n v="2"/>
    <n v="17"/>
    <x v="4"/>
  </r>
  <r>
    <n v="388439"/>
    <n v="785"/>
    <n v="4"/>
    <s v=" CHALATENANGO"/>
    <n v="7"/>
    <s v="CHALATENANGO"/>
    <s v="YOLANDA YANETH"/>
    <s v="HERNANDEZ"/>
    <s v="YOLANDA YANETH HERNANDEZ"/>
    <s v="MERCADO MUNICIPAL DE CHALATENANGO PUESTO # 261"/>
    <s v="(en blanco)"/>
    <s v="(en blanco)"/>
    <n v="1"/>
    <s v="PRIMERA SEMANA"/>
    <n v="2"/>
    <s v="FEBRERO"/>
    <n v="8"/>
    <s v="NESTOR ENRIQUE MARTINEZ GUILLÉN"/>
    <n v="2024"/>
    <n v="2024"/>
    <n v="60"/>
    <n v="1"/>
    <n v="1.4"/>
    <m/>
    <s v="Feb  9 2024 10:20AM"/>
    <x v="83"/>
    <x v="83"/>
    <n v="45"/>
    <s v="LIBRA"/>
    <n v="1"/>
    <s v="PRODUCTOS AGROPECUARIOS"/>
    <n v="7"/>
    <x v="7"/>
    <n v="1"/>
    <n v="0.45"/>
    <s v="Pollo Entero( sin menudos)"/>
    <m/>
    <n v="0"/>
    <n v="9"/>
    <n v="2"/>
    <n v="6"/>
    <x v="3"/>
  </r>
  <r>
    <n v="388439"/>
    <n v="785"/>
    <n v="4"/>
    <s v=" CHALATENANGO"/>
    <n v="7"/>
    <s v="CHALATENANGO"/>
    <s v="YOLANDA YANETH"/>
    <s v="HERNANDEZ"/>
    <s v="YOLANDA YANETH HERNANDEZ"/>
    <s v="MERCADO MUNICIPAL DE CHALATENANGO PUESTO # 261"/>
    <s v="(en blanco)"/>
    <s v="(en blanco)"/>
    <n v="1"/>
    <s v="PRIMERA SEMANA"/>
    <n v="2"/>
    <s v="FEBRERO"/>
    <n v="8"/>
    <s v="NESTOR ENRIQUE MARTINEZ GUILLÉN"/>
    <n v="2024"/>
    <n v="2024"/>
    <n v="60"/>
    <n v="1"/>
    <n v="1.5"/>
    <m/>
    <s v="Feb  9 2024 10:20AM"/>
    <x v="76"/>
    <x v="76"/>
    <n v="45"/>
    <s v="LIBRA"/>
    <n v="1"/>
    <s v="PRODUCTOS AGROPECUARIOS"/>
    <n v="7"/>
    <x v="7"/>
    <n v="1"/>
    <n v="0.45"/>
    <s v="Pollo, Muslos"/>
    <m/>
    <n v="0"/>
    <n v="9"/>
    <n v="2"/>
    <n v="6"/>
    <x v="3"/>
  </r>
  <r>
    <n v="388439"/>
    <n v="785"/>
    <n v="4"/>
    <s v=" CHALATENANGO"/>
    <n v="7"/>
    <s v="CHALATENANGO"/>
    <s v="YOLANDA YANETH"/>
    <s v="HERNANDEZ"/>
    <s v="YOLANDA YANETH HERNANDEZ"/>
    <s v="MERCADO MUNICIPAL DE CHALATENANGO PUESTO # 261"/>
    <s v="(en blanco)"/>
    <s v="(en blanco)"/>
    <n v="1"/>
    <s v="PRIMERA SEMANA"/>
    <n v="2"/>
    <s v="FEBRERO"/>
    <n v="8"/>
    <s v="NESTOR ENRIQUE MARTINEZ GUILLÉN"/>
    <n v="2024"/>
    <n v="2024"/>
    <n v="60"/>
    <n v="1"/>
    <n v="2"/>
    <m/>
    <s v="Feb  9 2024 10:20AM"/>
    <x v="77"/>
    <x v="77"/>
    <n v="45"/>
    <s v="LIBRA"/>
    <n v="1"/>
    <s v="PRODUCTOS AGROPECUARIOS"/>
    <n v="7"/>
    <x v="7"/>
    <n v="1"/>
    <n v="0.45"/>
    <s v="Pollo, Pechuga"/>
    <m/>
    <n v="0"/>
    <n v="9"/>
    <n v="2"/>
    <n v="6"/>
    <x v="3"/>
  </r>
  <r>
    <n v="388885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s v="(en blanco)"/>
    <n v="1"/>
    <s v="PRIMERA SEMANA"/>
    <n v="2"/>
    <s v="FEBRERO"/>
    <n v="2"/>
    <s v="CARLOS MORALES"/>
    <n v="2024"/>
    <n v="2024"/>
    <n v="60"/>
    <n v="1"/>
    <n v="22"/>
    <n v="0.3"/>
    <s v="Feb  9 2024 10:21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11"/>
    <x v="0"/>
  </r>
  <r>
    <n v="388885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s v="(en blanco)"/>
    <n v="1"/>
    <s v="PRIMERA SEMANA"/>
    <n v="2"/>
    <s v="FEBRERO"/>
    <n v="2"/>
    <s v="CARLOS MORALES"/>
    <n v="2024"/>
    <n v="2024"/>
    <n v="60"/>
    <n v="1"/>
    <n v="100"/>
    <n v="1.25"/>
    <s v="Feb  9 2024 10:22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11"/>
    <x v="0"/>
  </r>
  <r>
    <n v="388885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s v="(en blanco)"/>
    <n v="1"/>
    <s v="PRIMERA SEMANA"/>
    <n v="2"/>
    <s v="FEBRERO"/>
    <n v="2"/>
    <s v="CARLOS MORALES"/>
    <n v="2024"/>
    <n v="2024"/>
    <n v="60"/>
    <n v="1"/>
    <n v="95"/>
    <n v="1.1499999999999999"/>
    <s v="Feb  9 2024 10:22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11"/>
    <x v="0"/>
  </r>
  <r>
    <n v="388885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s v="(en blanco)"/>
    <n v="1"/>
    <s v="PRIMERA SEMANA"/>
    <n v="2"/>
    <s v="FEBRERO"/>
    <n v="2"/>
    <s v="CARLOS MORALES"/>
    <n v="2024"/>
    <n v="2024"/>
    <n v="60"/>
    <n v="1"/>
    <n v="20"/>
    <n v="0.3"/>
    <s v="Feb  9 2024 10:22AM"/>
    <x v="2"/>
    <x v="2"/>
    <n v="51"/>
    <s v="QUINTAL"/>
    <n v="1"/>
    <s v="PRODUCTOS AGROPECUARIOS"/>
    <n v="1"/>
    <x v="0"/>
    <n v="100"/>
    <n v="45.45"/>
    <s v="Sorgo"/>
    <m/>
    <n v="0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231"/>
    <n v="1"/>
    <n v="47"/>
    <n v="0.6"/>
    <s v="Feb  9 2024 10:23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43"/>
    <n v="0.55000000000000004"/>
    <s v="Feb  9 2024 10:23AM"/>
    <x v="16"/>
    <x v="16"/>
    <n v="51"/>
    <s v="QUINTAL"/>
    <n v="1"/>
    <s v="PRODUCTOS AGROPECUARIOS"/>
    <n v="1"/>
    <x v="0"/>
    <n v="100"/>
    <n v="45.45"/>
    <s v="Arroz Nacional"/>
    <m/>
    <n v="1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110"/>
    <n v="1.25"/>
    <s v="Feb  9 2024 10:23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100"/>
    <n v="1.25"/>
    <s v="Feb  9 2024 10:23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120"/>
    <n v="1.5"/>
    <s v="Feb  9 2024 10:23AM"/>
    <x v="107"/>
    <x v="106"/>
    <n v="51"/>
    <s v="QUINTAL"/>
    <n v="1"/>
    <s v="PRODUCTOS AGROPECUARIOS"/>
    <n v="1"/>
    <x v="0"/>
    <n v="100"/>
    <n v="45.45"/>
    <s v="Frijol Blanco"/>
    <m/>
    <n v="0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24"/>
    <n v="0.3"/>
    <s v="Feb  9 2024 10:23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21"/>
    <n v="0.3"/>
    <s v="Feb  9 2024 10:23AM"/>
    <x v="2"/>
    <x v="2"/>
    <n v="51"/>
    <s v="QUINTAL"/>
    <n v="1"/>
    <s v="PRODUCTOS AGROPECUARIOS"/>
    <n v="1"/>
    <x v="0"/>
    <n v="100"/>
    <n v="45.45"/>
    <s v="Sorgo"/>
    <m/>
    <n v="0"/>
    <n v="9"/>
    <n v="2"/>
    <n v="11"/>
    <x v="0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32.85"/>
    <m/>
    <s v="Feb  9 2024 10:23AM"/>
    <x v="108"/>
    <x v="107"/>
    <n v="51"/>
    <s v="QUINTAL"/>
    <n v="2"/>
    <s v="INSUMOS AGRICOLAS"/>
    <n v="11"/>
    <x v="10"/>
    <n v="0"/>
    <n v="0"/>
    <m/>
    <s v="FINAL ENGORDE "/>
    <n v="0"/>
    <n v="9"/>
    <n v="2"/>
    <n v="17"/>
    <x v="4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85"/>
    <n v="1.2"/>
    <s v="Feb  9 2024 10:24AM"/>
    <x v="81"/>
    <x v="81"/>
    <n v="1"/>
    <s v="96 UNIDADES 144 LB"/>
    <n v="1"/>
    <s v="PRODUCTOS AGROPECUARIOS"/>
    <n v="4"/>
    <x v="1"/>
    <n v="144"/>
    <n v="65.45"/>
    <s v="Panela de primera clase"/>
    <m/>
    <n v="0"/>
    <n v="9"/>
    <n v="2"/>
    <n v="11"/>
    <x v="0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33.85"/>
    <m/>
    <s v="Feb  9 2024 10:24AM"/>
    <x v="109"/>
    <x v="108"/>
    <n v="51"/>
    <s v="QUINTAL"/>
    <n v="2"/>
    <s v="INSUMOS AGRICOLAS"/>
    <n v="11"/>
    <x v="10"/>
    <n v="0"/>
    <n v="0"/>
    <m/>
    <s v="INICIO ENGORDE "/>
    <n v="0"/>
    <n v="9"/>
    <n v="2"/>
    <n v="17"/>
    <x v="4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75"/>
    <n v="1"/>
    <s v="Feb  9 2024 10:24AM"/>
    <x v="82"/>
    <x v="82"/>
    <n v="6"/>
    <s v="96 UNIDADES 150 LB"/>
    <n v="1"/>
    <s v="PRODUCTOS AGROPECUARIOS"/>
    <n v="4"/>
    <x v="1"/>
    <n v="150"/>
    <n v="68.180000000000007"/>
    <s v="Panela de segunda clase"/>
    <m/>
    <n v="0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8"/>
    <m/>
    <s v="Feb  9 2024 10:24AM"/>
    <x v="52"/>
    <x v="52"/>
    <n v="31"/>
    <s v="CIENTO  100 UNIDADES                                                "/>
    <n v="1"/>
    <s v="PRODUCTOS AGROPECUARIOS"/>
    <n v="3"/>
    <x v="4"/>
    <n v="28.31"/>
    <n v="12.87"/>
    <s v="Guineo de Seda"/>
    <m/>
    <n v="0"/>
    <n v="9"/>
    <n v="2"/>
    <n v="11"/>
    <x v="0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30.6"/>
    <m/>
    <s v="Feb  9 2024 10:24AM"/>
    <x v="110"/>
    <x v="109"/>
    <n v="51"/>
    <s v="QUINTAL"/>
    <n v="2"/>
    <s v="INSUMOS AGRICOLAS"/>
    <n v="12"/>
    <x v="11"/>
    <n v="0"/>
    <n v="0"/>
    <m/>
    <s v="ALIPONEDORAS 1 (PONEDORAS)"/>
    <n v="0"/>
    <n v="9"/>
    <n v="2"/>
    <n v="17"/>
    <x v="4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12"/>
    <m/>
    <s v="Feb  9 2024 10:24AM"/>
    <x v="53"/>
    <x v="53"/>
    <n v="31"/>
    <s v="CIENTO  100 UNIDADES                                                "/>
    <n v="1"/>
    <s v="PRODUCTOS AGROPECUARIOS"/>
    <n v="3"/>
    <x v="4"/>
    <n v="25.5"/>
    <n v="11.59"/>
    <s v="Limon Pérsico Grande"/>
    <m/>
    <n v="0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12"/>
    <m/>
    <s v="Feb  9 2024 10:24AM"/>
    <x v="139"/>
    <x v="137"/>
    <n v="40"/>
    <s v="JABA 12 UNIDADES"/>
    <n v="1"/>
    <s v="PRODUCTOS AGROPECUARIOS"/>
    <n v="3"/>
    <x v="4"/>
    <n v="47.04"/>
    <n v="21.38"/>
    <s v="Papaya Red Lady Grande"/>
    <m/>
    <n v="0"/>
    <n v="9"/>
    <n v="2"/>
    <n v="11"/>
    <x v="0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36.25"/>
    <m/>
    <s v="Feb  9 2024 10:24AM"/>
    <x v="165"/>
    <x v="161"/>
    <n v="51"/>
    <s v="QUINTAL"/>
    <n v="2"/>
    <s v="INSUMOS AGRICOLAS"/>
    <n v="12"/>
    <x v="11"/>
    <n v="0"/>
    <n v="0"/>
    <m/>
    <s v="INICIACION POLLA"/>
    <n v="0"/>
    <n v="9"/>
    <n v="2"/>
    <n v="17"/>
    <x v="4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28"/>
    <m/>
    <s v="Feb  9 2024 10:24AM"/>
    <x v="61"/>
    <x v="61"/>
    <n v="31"/>
    <s v="CIENTO  100 UNIDADES                                                "/>
    <n v="1"/>
    <s v="PRODUCTOS AGROPECUARIOS"/>
    <n v="3"/>
    <x v="4"/>
    <n v="87.09"/>
    <n v="39.590000000000003"/>
    <s v="Plátano Maduro Grande"/>
    <m/>
    <n v="0"/>
    <n v="9"/>
    <n v="2"/>
    <n v="11"/>
    <x v="0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35.25"/>
    <m/>
    <s v="Feb  9 2024 10:24AM"/>
    <x v="167"/>
    <x v="163"/>
    <n v="51"/>
    <s v="QUINTAL"/>
    <n v="2"/>
    <s v="INSUMOS AGRICOLAS"/>
    <n v="12"/>
    <x v="11"/>
    <n v="0"/>
    <n v="0"/>
    <m/>
    <s v="DESARROLLO POLLA"/>
    <n v="0"/>
    <n v="9"/>
    <n v="2"/>
    <n v="17"/>
    <x v="4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138"/>
    <n v="1"/>
    <n v="24"/>
    <m/>
    <s v="Feb  9 2024 10:24AM"/>
    <x v="48"/>
    <x v="48"/>
    <n v="24"/>
    <s v="CAJA 10 KG 60-70 UNIDADES"/>
    <n v="1"/>
    <s v="PRODUCTOS AGROPECUARIOS"/>
    <n v="3"/>
    <x v="4"/>
    <n v="22"/>
    <n v="10"/>
    <s v="Aguacate Hass Mediano"/>
    <m/>
    <n v="0"/>
    <n v="9"/>
    <n v="2"/>
    <n v="11"/>
    <x v="0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21.25"/>
    <m/>
    <s v="Feb  9 2024 10:25AM"/>
    <x v="168"/>
    <x v="164"/>
    <n v="51"/>
    <s v="QUINTAL"/>
    <n v="2"/>
    <s v="INSUMOS AGRICOLAS"/>
    <n v="13"/>
    <x v="12"/>
    <n v="0"/>
    <n v="0"/>
    <m/>
    <s v="HIPERLECHERO 18%"/>
    <n v="0"/>
    <n v="9"/>
    <n v="2"/>
    <n v="17"/>
    <x v="4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48"/>
    <n v="1"/>
    <n v="220"/>
    <m/>
    <s v="Feb  9 2024 10:25AM"/>
    <x v="60"/>
    <x v="60"/>
    <n v="31"/>
    <s v="CIENTO  100 UNIDADES                                                "/>
    <n v="1"/>
    <s v="PRODUCTOS AGROPECUARIOS"/>
    <n v="3"/>
    <x v="4"/>
    <n v="634.41999999999996"/>
    <n v="288.37"/>
    <s v="Piña Golden Grande"/>
    <m/>
    <n v="0"/>
    <n v="9"/>
    <n v="2"/>
    <n v="11"/>
    <x v="0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24.5"/>
    <m/>
    <s v="Feb  9 2024 10:25AM"/>
    <x v="112"/>
    <x v="111"/>
    <n v="51"/>
    <s v="QUINTAL"/>
    <n v="2"/>
    <s v="INSUMOS AGRICOLAS"/>
    <n v="13"/>
    <x v="12"/>
    <n v="0"/>
    <n v="0"/>
    <m/>
    <s v="HIPERLECHERO 22%"/>
    <n v="0"/>
    <n v="9"/>
    <n v="2"/>
    <n v="17"/>
    <x v="4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36"/>
    <m/>
    <s v="Feb  9 2024 10:25AM"/>
    <x v="166"/>
    <x v="162"/>
    <n v="51"/>
    <s v="QUINTAL"/>
    <n v="2"/>
    <s v="INSUMOS AGRICOLAS"/>
    <n v="14"/>
    <x v="13"/>
    <n v="0"/>
    <n v="0"/>
    <m/>
    <s v="VITA CERDO 1"/>
    <n v="0"/>
    <n v="9"/>
    <n v="2"/>
    <n v="17"/>
    <x v="4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12"/>
    <m/>
    <s v="Feb  9 2024 10:25AM"/>
    <x v="59"/>
    <x v="59"/>
    <n v="31"/>
    <s v="CIENTO  100 UNIDADES                                                "/>
    <n v="1"/>
    <s v="PRODUCTOS AGROPECUARIOS"/>
    <n v="3"/>
    <x v="4"/>
    <n v="42.21"/>
    <n v="19.190000000000001"/>
    <s v="Naranja Piña Mediana"/>
    <m/>
    <n v="0"/>
    <n v="9"/>
    <n v="2"/>
    <n v="11"/>
    <x v="0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35"/>
    <m/>
    <s v="Feb  9 2024 10:25AM"/>
    <x v="169"/>
    <x v="163"/>
    <n v="51"/>
    <s v="QUINTAL"/>
    <n v="2"/>
    <s v="INSUMOS AGRICOLAS"/>
    <n v="14"/>
    <x v="13"/>
    <n v="0"/>
    <n v="0"/>
    <m/>
    <s v="VITA CERDO 2"/>
    <n v="0"/>
    <n v="9"/>
    <n v="2"/>
    <n v="17"/>
    <x v="4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15"/>
    <m/>
    <s v="Feb  9 2024 10:25AM"/>
    <x v="58"/>
    <x v="58"/>
    <n v="31"/>
    <s v="CIENTO  100 UNIDADES                                                "/>
    <n v="1"/>
    <s v="PRODUCTOS AGROPECUARIOS"/>
    <n v="3"/>
    <x v="4"/>
    <n v="66.48"/>
    <n v="30.22"/>
    <s v="Naranja Valencia Grande"/>
    <m/>
    <n v="0"/>
    <n v="9"/>
    <n v="2"/>
    <n v="11"/>
    <x v="0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33.25"/>
    <m/>
    <s v="Feb  9 2024 10:25AM"/>
    <x v="113"/>
    <x v="112"/>
    <n v="51"/>
    <s v="QUINTAL"/>
    <n v="2"/>
    <s v="INSUMOS AGRICOLAS"/>
    <n v="14"/>
    <x v="13"/>
    <n v="0"/>
    <n v="0"/>
    <m/>
    <s v="VITA CERDO 3"/>
    <n v="0"/>
    <n v="9"/>
    <n v="2"/>
    <n v="17"/>
    <x v="4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35"/>
    <m/>
    <s v="Feb  9 2024 10:25AM"/>
    <x v="21"/>
    <x v="21"/>
    <n v="34"/>
    <s v="CIENTO 50-60 LB"/>
    <n v="1"/>
    <s v="PRODUCTOS AGROPECUARIOS"/>
    <n v="2"/>
    <x v="3"/>
    <n v="55"/>
    <n v="25"/>
    <s v="Ayote Tierno Grande"/>
    <m/>
    <n v="0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18"/>
    <m/>
    <s v="Feb  9 2024 10:25AM"/>
    <x v="140"/>
    <x v="138"/>
    <n v="70"/>
    <s v="SACO 170-190 UNIDADES"/>
    <n v="1"/>
    <s v="PRODUCTOS AGROPECUARIOS"/>
    <n v="2"/>
    <x v="3"/>
    <n v="36.4"/>
    <n v="16.55"/>
    <s v="Chile  Verde Mediano"/>
    <m/>
    <n v="0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14"/>
    <m/>
    <s v="Feb  9 2024 10:25AM"/>
    <x v="31"/>
    <x v="31"/>
    <n v="9"/>
    <s v="BOLSA  50 UNIDADES                                           "/>
    <n v="1"/>
    <s v="PRODUCTOS AGROPECUARIOS"/>
    <n v="2"/>
    <x v="3"/>
    <n v="79.599999999999994"/>
    <n v="36.18"/>
    <s v="Güisquil Verde Grande"/>
    <m/>
    <n v="0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16"/>
    <m/>
    <s v="Feb  9 2024 10:26AM"/>
    <x v="39"/>
    <x v="39"/>
    <n v="31"/>
    <s v="CIENTO  100 UNIDADES                                                "/>
    <n v="1"/>
    <s v="PRODUCTOS AGROPECUARIOS"/>
    <n v="2"/>
    <x v="3"/>
    <n v="37.03"/>
    <n v="16.829999999999998"/>
    <s v="Pipian Mediano"/>
    <m/>
    <n v="0"/>
    <n v="9"/>
    <n v="2"/>
    <n v="11"/>
    <x v="0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34"/>
    <m/>
    <s v="Feb  9 2024 10:26AM"/>
    <x v="115"/>
    <x v="114"/>
    <n v="77"/>
    <s v="SACO DE 100 LB"/>
    <n v="2"/>
    <s v="INSUMOS AGRICOLAS"/>
    <n v="15"/>
    <x v="14"/>
    <n v="0"/>
    <n v="0"/>
    <m/>
    <s v="FÓRMULA 15-15-15 100 LBS"/>
    <n v="0"/>
    <n v="9"/>
    <n v="2"/>
    <n v="17"/>
    <x v="4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18"/>
    <m/>
    <s v="Feb  9 2024 10:26AM"/>
    <x v="30"/>
    <x v="30"/>
    <n v="30"/>
    <s v="CIENTO  100 UNIDADES       "/>
    <n v="1"/>
    <s v="PRODUCTOS AGROPECUARIOS"/>
    <n v="2"/>
    <x v="3"/>
    <n v="100"/>
    <n v="45.45"/>
    <s v="Elote Blanco Grande"/>
    <m/>
    <n v="0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15"/>
    <m/>
    <s v="Feb  9 2024 10:26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40"/>
    <m/>
    <s v="Feb  9 2024 10:26AM"/>
    <x v="45"/>
    <x v="45"/>
    <n v="66"/>
    <s v="SACO 133-135 LIBRAS"/>
    <n v="1"/>
    <s v="PRODUCTOS AGROPECUARIOS"/>
    <n v="2"/>
    <x v="3"/>
    <n v="134"/>
    <n v="60.91"/>
    <s v="Yuca Blanca"/>
    <m/>
    <n v="0"/>
    <n v="9"/>
    <n v="2"/>
    <n v="11"/>
    <x v="0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28.25"/>
    <m/>
    <s v="Feb  9 2024 10:26AM"/>
    <x v="116"/>
    <x v="115"/>
    <n v="77"/>
    <s v="SACO DE 100 LB"/>
    <n v="2"/>
    <s v="INSUMOS AGRICOLAS"/>
    <n v="15"/>
    <x v="14"/>
    <n v="0"/>
    <n v="0"/>
    <m/>
    <s v="FÓRMULA 16-20-0 100 LBS"/>
    <n v="0"/>
    <n v="9"/>
    <n v="2"/>
    <n v="17"/>
    <x v="4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89"/>
    <n v="1"/>
    <n v="64"/>
    <m/>
    <s v="Feb  9 2024 10:26AM"/>
    <x v="35"/>
    <x v="35"/>
    <n v="51"/>
    <s v="QUINTAL"/>
    <n v="1"/>
    <s v="PRODUCTOS AGROPECUARIOS"/>
    <n v="2"/>
    <x v="3"/>
    <n v="100"/>
    <n v="45.45"/>
    <s v="Papa Soloma Grande"/>
    <m/>
    <n v="0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89"/>
    <n v="1"/>
    <n v="18"/>
    <m/>
    <s v="Feb  9 2024 10:26AM"/>
    <x v="41"/>
    <x v="41"/>
    <n v="57"/>
    <s v="RED 10-12 UNIDADES                                              "/>
    <n v="1"/>
    <s v="PRODUCTOS AGROPECUARIOS"/>
    <n v="2"/>
    <x v="3"/>
    <n v="92.47"/>
    <n v="42.03"/>
    <s v="Repollo Verde Grande"/>
    <m/>
    <n v="0"/>
    <n v="9"/>
    <n v="2"/>
    <n v="11"/>
    <x v="0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2.25"/>
    <m/>
    <s v="Feb  9 2024 10:26AM"/>
    <x v="170"/>
    <x v="165"/>
    <n v="81"/>
    <s v="SOBRE 100 GRAMOS"/>
    <n v="2"/>
    <s v="INSUMOS AGRICOLAS"/>
    <n v="16"/>
    <x v="15"/>
    <n v="0"/>
    <n v="0"/>
    <m/>
    <s v="AMISTAR"/>
    <n v="0"/>
    <n v="9"/>
    <n v="2"/>
    <n v="17"/>
    <x v="4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5.5"/>
    <m/>
    <s v="Feb  9 2024 10:27AM"/>
    <x v="123"/>
    <x v="122"/>
    <n v="47"/>
    <s v="LITRO"/>
    <n v="2"/>
    <s v="INSUMOS AGRICOLAS"/>
    <n v="17"/>
    <x v="16"/>
    <n v="0"/>
    <n v="0"/>
    <m/>
    <s v="HEDONAL 60 SL"/>
    <n v="0"/>
    <n v="9"/>
    <n v="2"/>
    <n v="17"/>
    <x v="4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8.5"/>
    <m/>
    <s v="Feb  9 2024 10:27AM"/>
    <x v="124"/>
    <x v="123"/>
    <n v="14"/>
    <s v="BOLSA 700 GRAMOS"/>
    <n v="2"/>
    <s v="INSUMOS AGRICOLAS"/>
    <n v="17"/>
    <x v="16"/>
    <n v="0"/>
    <n v="0"/>
    <m/>
    <s v="GESAPRIM"/>
    <n v="0"/>
    <n v="9"/>
    <n v="2"/>
    <n v="17"/>
    <x v="4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5.25"/>
    <m/>
    <s v="Feb  9 2024 10:27AM"/>
    <x v="125"/>
    <x v="124"/>
    <n v="47"/>
    <s v="LITRO"/>
    <n v="2"/>
    <s v="INSUMOS AGRICOLAS"/>
    <n v="17"/>
    <x v="16"/>
    <n v="0"/>
    <n v="0"/>
    <m/>
    <s v="GRAMOXONE 20 SL"/>
    <n v="0"/>
    <n v="9"/>
    <n v="2"/>
    <n v="17"/>
    <x v="4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11"/>
    <m/>
    <s v="Feb  9 2024 10:27AM"/>
    <x v="164"/>
    <x v="160"/>
    <n v="47"/>
    <s v="LITRO"/>
    <n v="2"/>
    <s v="INSUMOS AGRICOLAS"/>
    <n v="18"/>
    <x v="17"/>
    <n v="0"/>
    <n v="0"/>
    <m/>
    <s v="CIPERMETRINA 25 EC"/>
    <n v="0"/>
    <n v="9"/>
    <n v="2"/>
    <n v="17"/>
    <x v="4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6.75"/>
    <m/>
    <s v="Feb  9 2024 10:28AM"/>
    <x v="129"/>
    <x v="128"/>
    <n v="85"/>
    <s v="UNIDAD"/>
    <n v="3"/>
    <s v="MAQUINARIA Y EQUIPO"/>
    <n v="21"/>
    <x v="18"/>
    <n v="0"/>
    <n v="0"/>
    <m/>
    <m/>
    <n v="0"/>
    <n v="9"/>
    <n v="2"/>
    <n v="17"/>
    <x v="4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100"/>
    <n v="1.25"/>
    <s v="Feb  9 2024 10:28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11"/>
    <x v="0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6.5"/>
    <m/>
    <s v="Feb  9 2024 10:28AM"/>
    <x v="171"/>
    <x v="166"/>
    <n v="85"/>
    <s v="UNIDAD"/>
    <n v="3"/>
    <s v="MAQUINARIA Y EQUIPO"/>
    <n v="21"/>
    <x v="18"/>
    <n v="0"/>
    <n v="0"/>
    <m/>
    <m/>
    <n v="0"/>
    <n v="9"/>
    <n v="2"/>
    <n v="17"/>
    <x v="4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33"/>
    <m/>
    <s v="Feb  9 2024 10:28AM"/>
    <x v="131"/>
    <x v="130"/>
    <n v="85"/>
    <s v="UNIDAD"/>
    <n v="3"/>
    <s v="MAQUINARIA Y EQUIPO"/>
    <n v="21"/>
    <x v="18"/>
    <n v="0"/>
    <n v="0"/>
    <m/>
    <m/>
    <n v="0"/>
    <n v="9"/>
    <n v="2"/>
    <n v="17"/>
    <x v="4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157"/>
    <n v="1"/>
    <n v="95"/>
    <n v="1.1499999999999999"/>
    <s v="Feb  9 2024 10:28AM"/>
    <x v="4"/>
    <x v="4"/>
    <n v="51"/>
    <s v="QUINTAL"/>
    <n v="1"/>
    <s v="PRODUCTOS AGROPECUARIOS"/>
    <n v="1"/>
    <x v="0"/>
    <n v="100"/>
    <n v="45.45"/>
    <s v="Frijol Rojo Importado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24"/>
    <n v="0.3"/>
    <s v="Feb  9 2024 10:28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130"/>
    <n v="1.6"/>
    <s v="Feb  9 2024 10:29AM"/>
    <x v="107"/>
    <x v="106"/>
    <n v="51"/>
    <s v="QUINTAL"/>
    <n v="1"/>
    <s v="PRODUCTOS AGROPECUARIOS"/>
    <n v="1"/>
    <x v="0"/>
    <n v="100"/>
    <n v="45.45"/>
    <s v="Frijol Blanco"/>
    <m/>
    <n v="0"/>
    <n v="9"/>
    <n v="2"/>
    <n v="11"/>
    <x v="0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1.5"/>
    <m/>
    <s v="Feb  9 2024 10:31AM"/>
    <x v="91"/>
    <x v="91"/>
    <n v="45"/>
    <s v="LIBRA"/>
    <n v="1"/>
    <s v="PRODUCTOS AGROPECUARIOS"/>
    <n v="10"/>
    <x v="9"/>
    <n v="1"/>
    <n v="0.45"/>
    <s v="Bagre"/>
    <m/>
    <n v="0"/>
    <n v="9"/>
    <n v="2"/>
    <n v="10"/>
    <x v="5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4"/>
    <m/>
    <s v="Feb  9 2024 10:31AM"/>
    <x v="92"/>
    <x v="92"/>
    <n v="45"/>
    <s v="LIBRA"/>
    <n v="1"/>
    <s v="PRODUCTOS AGROPECUARIOS"/>
    <n v="10"/>
    <x v="9"/>
    <n v="1"/>
    <n v="0.45"/>
    <s v="Boca colorada mediano"/>
    <m/>
    <n v="0"/>
    <n v="9"/>
    <n v="2"/>
    <n v="10"/>
    <x v="5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7"/>
    <m/>
    <s v="Feb  9 2024 10:31AM"/>
    <x v="93"/>
    <x v="93"/>
    <n v="45"/>
    <s v="LIBRA"/>
    <n v="1"/>
    <s v="PRODUCTOS AGROPECUARIOS"/>
    <n v="10"/>
    <x v="9"/>
    <n v="1"/>
    <n v="0.45"/>
    <s v="Camaron de mar mediano"/>
    <m/>
    <n v="0"/>
    <n v="9"/>
    <n v="2"/>
    <n v="10"/>
    <x v="5"/>
  </r>
  <r>
    <n v="389072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s v="(en blanco)"/>
    <n v="1"/>
    <s v="PRIMERA SEMANA"/>
    <n v="2"/>
    <s v="FEBRERO"/>
    <n v="7"/>
    <s v="NELSON NEFTALÍ RODRÍGUEZ VILLALTA"/>
    <n v="2024"/>
    <n v="2024"/>
    <n v="60"/>
    <n v="1"/>
    <n v="33.6"/>
    <m/>
    <s v="Feb  9 2024 10:31AM"/>
    <x v="108"/>
    <x v="107"/>
    <n v="51"/>
    <s v="QUINTAL"/>
    <n v="2"/>
    <s v="INSUMOS AGRICOLAS"/>
    <n v="11"/>
    <x v="10"/>
    <n v="0"/>
    <n v="0"/>
    <m/>
    <s v="FINAL ENGORDE "/>
    <n v="0"/>
    <n v="9"/>
    <n v="2"/>
    <n v="17"/>
    <x v="4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5.5"/>
    <m/>
    <s v="Feb  9 2024 10:31AM"/>
    <x v="72"/>
    <x v="72"/>
    <n v="45"/>
    <s v="LIBRA"/>
    <n v="1"/>
    <s v="PRODUCTOS AGROPECUARIOS"/>
    <n v="6"/>
    <x v="6"/>
    <n v="1"/>
    <n v="0.45"/>
    <s v="Chicharron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3"/>
    <m/>
    <s v="Feb  9 2024 10:31AM"/>
    <x v="73"/>
    <x v="73"/>
    <n v="45"/>
    <s v="LIBRA"/>
    <n v="1"/>
    <s v="PRODUCTOS AGROPECUARIOS"/>
    <n v="6"/>
    <x v="6"/>
    <n v="1"/>
    <n v="0.45"/>
    <s v="Costilla"/>
    <m/>
    <n v="0"/>
    <n v="9"/>
    <n v="2"/>
    <n v="11"/>
    <x v="0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4"/>
    <m/>
    <s v="Feb  9 2024 10:31AM"/>
    <x v="94"/>
    <x v="94"/>
    <n v="45"/>
    <s v="LIBRA"/>
    <n v="1"/>
    <s v="PRODUCTOS AGROPECUARIOS"/>
    <n v="10"/>
    <x v="9"/>
    <n v="1"/>
    <n v="0.45"/>
    <s v="Camaron cultivado"/>
    <m/>
    <n v="0"/>
    <n v="9"/>
    <n v="2"/>
    <n v="10"/>
    <x v="5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3"/>
    <m/>
    <s v="Feb  9 2024 10:31AM"/>
    <x v="74"/>
    <x v="74"/>
    <n v="45"/>
    <s v="LIBRA"/>
    <n v="1"/>
    <s v="PRODUCTOS AGROPECUARIOS"/>
    <n v="6"/>
    <x v="6"/>
    <n v="1"/>
    <n v="0.45"/>
    <s v="Lomo"/>
    <m/>
    <n v="0"/>
    <n v="9"/>
    <n v="2"/>
    <n v="11"/>
    <x v="0"/>
  </r>
  <r>
    <n v="389072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s v="(en blanco)"/>
    <n v="1"/>
    <s v="PRIMERA SEMANA"/>
    <n v="2"/>
    <s v="FEBRERO"/>
    <n v="7"/>
    <s v="NELSON NEFTALÍ RODRÍGUEZ VILLALTA"/>
    <n v="2024"/>
    <n v="2024"/>
    <n v="60"/>
    <n v="1"/>
    <n v="34.5"/>
    <m/>
    <s v="Feb  9 2024 10:31AM"/>
    <x v="109"/>
    <x v="108"/>
    <n v="51"/>
    <s v="QUINTAL"/>
    <n v="2"/>
    <s v="INSUMOS AGRICOLAS"/>
    <n v="11"/>
    <x v="10"/>
    <n v="0"/>
    <n v="0"/>
    <m/>
    <s v="INICIO ENGORDE "/>
    <n v="0"/>
    <n v="9"/>
    <n v="2"/>
    <n v="17"/>
    <x v="4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10"/>
    <m/>
    <s v="Feb  9 2024 10:31AM"/>
    <x v="103"/>
    <x v="102"/>
    <n v="45"/>
    <s v="LIBRA"/>
    <n v="1"/>
    <s v="PRODUCTOS AGROPECUARIOS"/>
    <n v="10"/>
    <x v="9"/>
    <n v="1"/>
    <n v="0.45"/>
    <s v="Camaron de mar grande"/>
    <m/>
    <n v="0"/>
    <n v="9"/>
    <n v="2"/>
    <n v="10"/>
    <x v="5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3"/>
    <m/>
    <s v="Feb  9 2024 10:31AM"/>
    <x v="75"/>
    <x v="75"/>
    <n v="45"/>
    <s v="LIBRA"/>
    <n v="1"/>
    <s v="PRODUCTOS AGROPECUARIOS"/>
    <n v="6"/>
    <x v="6"/>
    <n v="1"/>
    <n v="0.45"/>
    <s v="Posta"/>
    <m/>
    <n v="0"/>
    <n v="9"/>
    <n v="2"/>
    <n v="11"/>
    <x v="0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6"/>
    <m/>
    <s v="Feb  9 2024 10:31AM"/>
    <x v="97"/>
    <x v="97"/>
    <n v="45"/>
    <s v="LIBRA"/>
    <n v="1"/>
    <s v="PRODUCTOS AGROPECUARIOS"/>
    <n v="10"/>
    <x v="9"/>
    <n v="1"/>
    <n v="0.45"/>
    <s v="Camaroncillo Seco Salado"/>
    <m/>
    <n v="0"/>
    <n v="9"/>
    <n v="2"/>
    <n v="10"/>
    <x v="5"/>
  </r>
  <r>
    <n v="389072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s v="(en blanco)"/>
    <n v="1"/>
    <s v="PRIMERA SEMANA"/>
    <n v="2"/>
    <s v="FEBRERO"/>
    <n v="7"/>
    <s v="NELSON NEFTALÍ RODRÍGUEZ VILLALTA"/>
    <n v="2024"/>
    <n v="2024"/>
    <n v="60"/>
    <n v="1"/>
    <n v="35.450000000000003"/>
    <m/>
    <s v="Feb  9 2024 10:31AM"/>
    <x v="167"/>
    <x v="163"/>
    <n v="51"/>
    <s v="QUINTAL"/>
    <n v="2"/>
    <s v="INSUMOS AGRICOLAS"/>
    <n v="12"/>
    <x v="11"/>
    <n v="0"/>
    <n v="0"/>
    <m/>
    <s v="DESARROLLO POLLA"/>
    <n v="0"/>
    <n v="9"/>
    <n v="2"/>
    <n v="17"/>
    <x v="4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4.5"/>
    <m/>
    <s v="Feb  9 2024 10:31AM"/>
    <x v="95"/>
    <x v="95"/>
    <n v="45"/>
    <s v="LIBRA"/>
    <n v="1"/>
    <s v="PRODUCTOS AGROPECUARIOS"/>
    <n v="10"/>
    <x v="9"/>
    <n v="1"/>
    <n v="0.45"/>
    <s v="Cola de camaron"/>
    <m/>
    <n v="0"/>
    <n v="9"/>
    <n v="2"/>
    <n v="10"/>
    <x v="5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3"/>
    <m/>
    <s v="Feb  9 2024 10:31AM"/>
    <x v="96"/>
    <x v="96"/>
    <n v="45"/>
    <s v="LIBRA"/>
    <n v="1"/>
    <s v="PRODUCTOS AGROPECUARIOS"/>
    <n v="10"/>
    <x v="9"/>
    <n v="1"/>
    <n v="0.45"/>
    <s v="Corvina"/>
    <m/>
    <n v="0"/>
    <n v="9"/>
    <n v="2"/>
    <n v="10"/>
    <x v="5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4.5"/>
    <m/>
    <s v="Feb  9 2024 10:31AM"/>
    <x v="104"/>
    <x v="103"/>
    <n v="45"/>
    <s v="LIBRA"/>
    <n v="1"/>
    <s v="PRODUCTOS AGROPECUARIOS"/>
    <n v="10"/>
    <x v="9"/>
    <n v="1"/>
    <n v="0.45"/>
    <s v="Lonja de dorado"/>
    <m/>
    <n v="0"/>
    <n v="9"/>
    <n v="2"/>
    <n v="10"/>
    <x v="5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5"/>
    <m/>
    <s v="Feb  9 2024 10:32AM"/>
    <x v="98"/>
    <x v="98"/>
    <n v="45"/>
    <s v="LIBRA"/>
    <n v="1"/>
    <s v="PRODUCTOS AGROPECUARIOS"/>
    <n v="10"/>
    <x v="9"/>
    <n v="1"/>
    <n v="0.45"/>
    <s v="Lonja de boca colorada"/>
    <m/>
    <n v="0"/>
    <n v="9"/>
    <n v="2"/>
    <n v="10"/>
    <x v="5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4"/>
    <m/>
    <s v="Feb  9 2024 10:32AM"/>
    <x v="105"/>
    <x v="104"/>
    <n v="45"/>
    <s v="LIBRA"/>
    <n v="1"/>
    <s v="PRODUCTOS AGROPECUARIOS"/>
    <n v="10"/>
    <x v="9"/>
    <n v="1"/>
    <n v="0.45"/>
    <s v="Lonja de tiburón"/>
    <m/>
    <n v="0"/>
    <n v="9"/>
    <n v="2"/>
    <n v="10"/>
    <x v="5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2"/>
    <m/>
    <s v="Feb  9 2024 10:32AM"/>
    <x v="106"/>
    <x v="105"/>
    <n v="45"/>
    <s v="LIBRA"/>
    <n v="1"/>
    <s v="PRODUCTOS AGROPECUARIOS"/>
    <n v="10"/>
    <x v="9"/>
    <n v="1"/>
    <n v="0.45"/>
    <s v="Macarela"/>
    <m/>
    <n v="0"/>
    <n v="9"/>
    <n v="2"/>
    <n v="10"/>
    <x v="5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5"/>
    <m/>
    <s v="Feb  9 2024 10:32AM"/>
    <x v="99"/>
    <x v="99"/>
    <n v="45"/>
    <s v="LIBRA"/>
    <n v="1"/>
    <s v="PRODUCTOS AGROPECUARIOS"/>
    <n v="10"/>
    <x v="9"/>
    <n v="1"/>
    <n v="0.45"/>
    <s v="Pescado seco (macarela)"/>
    <m/>
    <n v="0"/>
    <n v="9"/>
    <n v="2"/>
    <n v="10"/>
    <x v="5"/>
  </r>
  <r>
    <n v="389072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s v="(en blanco)"/>
    <n v="1"/>
    <s v="PRIMERA SEMANA"/>
    <n v="2"/>
    <s v="FEBRERO"/>
    <n v="7"/>
    <s v="NELSON NEFTALÍ RODRÍGUEZ VILLALTA"/>
    <n v="2024"/>
    <n v="2024"/>
    <n v="60"/>
    <n v="1"/>
    <n v="21.25"/>
    <m/>
    <s v="Feb  9 2024 10:32AM"/>
    <x v="168"/>
    <x v="164"/>
    <n v="51"/>
    <s v="QUINTAL"/>
    <n v="2"/>
    <s v="INSUMOS AGRICOLAS"/>
    <n v="13"/>
    <x v="12"/>
    <n v="0"/>
    <n v="0"/>
    <m/>
    <s v="HIPERLECHERO 18%"/>
    <n v="0"/>
    <n v="9"/>
    <n v="2"/>
    <n v="17"/>
    <x v="4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3"/>
    <m/>
    <s v="Feb  9 2024 10:32AM"/>
    <x v="100"/>
    <x v="100"/>
    <n v="45"/>
    <s v="LIBRA"/>
    <n v="1"/>
    <s v="PRODUCTOS AGROPECUARIOS"/>
    <n v="10"/>
    <x v="9"/>
    <n v="1"/>
    <n v="0.45"/>
    <s v="Róbalo mediano"/>
    <m/>
    <n v="0"/>
    <n v="9"/>
    <n v="2"/>
    <n v="10"/>
    <x v="5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1.5"/>
    <m/>
    <s v="Feb  9 2024 10:32AM"/>
    <x v="101"/>
    <x v="101"/>
    <n v="45"/>
    <s v="LIBRA"/>
    <n v="1"/>
    <s v="PRODUCTOS AGROPECUARIOS"/>
    <n v="10"/>
    <x v="9"/>
    <n v="1"/>
    <n v="0.45"/>
    <s v="Tilapia"/>
    <m/>
    <n v="0"/>
    <n v="9"/>
    <n v="2"/>
    <n v="10"/>
    <x v="5"/>
  </r>
  <r>
    <n v="389072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s v="(en blanco)"/>
    <n v="1"/>
    <s v="PRIMERA SEMANA"/>
    <n v="2"/>
    <s v="FEBRERO"/>
    <n v="7"/>
    <s v="NELSON NEFTALÍ RODRÍGUEZ VILLALTA"/>
    <n v="2024"/>
    <n v="2024"/>
    <n v="60"/>
    <n v="1"/>
    <n v="25.25"/>
    <m/>
    <s v="Feb  9 2024 10:32AM"/>
    <x v="112"/>
    <x v="111"/>
    <n v="51"/>
    <s v="QUINTAL"/>
    <n v="2"/>
    <s v="INSUMOS AGRICOLAS"/>
    <n v="13"/>
    <x v="12"/>
    <n v="0"/>
    <n v="0"/>
    <m/>
    <s v="HIPERLECHERO 22%"/>
    <n v="0"/>
    <n v="9"/>
    <n v="2"/>
    <n v="17"/>
    <x v="4"/>
  </r>
  <r>
    <n v="389072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s v="(en blanco)"/>
    <n v="1"/>
    <s v="PRIMERA SEMANA"/>
    <n v="2"/>
    <s v="FEBRERO"/>
    <n v="7"/>
    <s v="NELSON NEFTALÍ RODRÍGUEZ VILLALTA"/>
    <n v="2024"/>
    <n v="2024"/>
    <n v="60"/>
    <n v="1"/>
    <n v="22"/>
    <m/>
    <s v="Feb  9 2024 10:32AM"/>
    <x v="163"/>
    <x v="159"/>
    <n v="51"/>
    <s v="QUINTAL"/>
    <n v="2"/>
    <s v="INSUMOS AGRICOLAS"/>
    <n v="13"/>
    <x v="12"/>
    <n v="0"/>
    <n v="0"/>
    <m/>
    <s v="ALILECHERO 15%"/>
    <n v="0"/>
    <n v="9"/>
    <n v="2"/>
    <n v="17"/>
    <x v="4"/>
  </r>
  <r>
    <n v="389072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s v="(en blanco)"/>
    <n v="1"/>
    <s v="PRIMERA SEMANA"/>
    <n v="2"/>
    <s v="FEBRERO"/>
    <n v="7"/>
    <s v="NELSON NEFTALÍ RODRÍGUEZ VILLALTA"/>
    <n v="2024"/>
    <n v="2024"/>
    <n v="60"/>
    <n v="1"/>
    <n v="35"/>
    <m/>
    <s v="Feb  9 2024 10:33AM"/>
    <x v="166"/>
    <x v="162"/>
    <n v="51"/>
    <s v="QUINTAL"/>
    <n v="2"/>
    <s v="INSUMOS AGRICOLAS"/>
    <n v="14"/>
    <x v="13"/>
    <n v="0"/>
    <n v="0"/>
    <m/>
    <s v="VITA CERDO 1"/>
    <n v="0"/>
    <n v="9"/>
    <n v="2"/>
    <n v="17"/>
    <x v="4"/>
  </r>
  <r>
    <n v="389072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s v="(en blanco)"/>
    <n v="1"/>
    <s v="PRIMERA SEMANA"/>
    <n v="2"/>
    <s v="FEBRERO"/>
    <n v="7"/>
    <s v="NELSON NEFTALÍ RODRÍGUEZ VILLALTA"/>
    <n v="2024"/>
    <n v="2024"/>
    <n v="60"/>
    <n v="1"/>
    <n v="33.200000000000003"/>
    <m/>
    <s v="Feb  9 2024 10:34AM"/>
    <x v="169"/>
    <x v="163"/>
    <n v="51"/>
    <s v="QUINTAL"/>
    <n v="2"/>
    <s v="INSUMOS AGRICOLAS"/>
    <n v="14"/>
    <x v="13"/>
    <n v="0"/>
    <n v="0"/>
    <m/>
    <s v="VITA CERDO 2"/>
    <n v="0"/>
    <n v="9"/>
    <n v="2"/>
    <n v="17"/>
    <x v="4"/>
  </r>
  <r>
    <n v="389072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s v="(en blanco)"/>
    <n v="1"/>
    <s v="PRIMERA SEMANA"/>
    <n v="2"/>
    <s v="FEBRERO"/>
    <n v="7"/>
    <s v="NELSON NEFTALÍ RODRÍGUEZ VILLALTA"/>
    <n v="2024"/>
    <n v="2024"/>
    <n v="60"/>
    <n v="1"/>
    <m/>
    <m/>
    <s v="Feb  9 2024 10:34AM"/>
    <x v="113"/>
    <x v="112"/>
    <n v="51"/>
    <s v="QUINTAL"/>
    <n v="2"/>
    <s v="INSUMOS AGRICOLAS"/>
    <n v="14"/>
    <x v="13"/>
    <n v="0"/>
    <n v="0"/>
    <m/>
    <s v="VITA CERDO 3"/>
    <n v="0"/>
    <n v="9"/>
    <n v="2"/>
    <n v="17"/>
    <x v="4"/>
  </r>
  <r>
    <n v="388440"/>
    <n v="786"/>
    <n v="4"/>
    <s v=" CHALATENANGO"/>
    <n v="7"/>
    <s v="CHALATENANGO"/>
    <s v="CATALINO"/>
    <s v="SORTO CRUZ"/>
    <s v="CATALINO SORTO CRUZ"/>
    <s v="(en blanco)"/>
    <s v="CATALINO SORTO CRUZ"/>
    <s v="(en blanco)"/>
    <n v="1"/>
    <s v="PRIMERA SEMANA"/>
    <n v="2"/>
    <s v="FEBRERO"/>
    <n v="8"/>
    <s v="NESTOR ENRIQUE MARTINEZ GUILLÉN"/>
    <n v="2024"/>
    <n v="2024"/>
    <n v="60"/>
    <n v="1"/>
    <n v="35"/>
    <m/>
    <s v="Feb  9 2024 10:34AM"/>
    <x v="109"/>
    <x v="108"/>
    <n v="51"/>
    <s v="QUINTAL"/>
    <n v="2"/>
    <s v="INSUMOS AGRICOLAS"/>
    <n v="11"/>
    <x v="10"/>
    <n v="0"/>
    <n v="0"/>
    <m/>
    <s v="INICIO ENGORDE "/>
    <n v="0"/>
    <n v="9"/>
    <n v="2"/>
    <n v="6"/>
    <x v="3"/>
  </r>
  <r>
    <n v="388440"/>
    <n v="786"/>
    <n v="4"/>
    <s v=" CHALATENANGO"/>
    <n v="7"/>
    <s v="CHALATENANGO"/>
    <s v="CATALINO"/>
    <s v="SORTO CRUZ"/>
    <s v="CATALINO SORTO CRUZ"/>
    <s v="(en blanco)"/>
    <s v="CATALINO SORTO CRUZ"/>
    <s v="(en blanco)"/>
    <n v="1"/>
    <s v="PRIMERA SEMANA"/>
    <n v="2"/>
    <s v="FEBRERO"/>
    <n v="8"/>
    <s v="NESTOR ENRIQUE MARTINEZ GUILLÉN"/>
    <n v="2024"/>
    <n v="2024"/>
    <n v="60"/>
    <n v="1"/>
    <n v="34"/>
    <m/>
    <s v="Feb  9 2024 10:34AM"/>
    <x v="108"/>
    <x v="107"/>
    <n v="51"/>
    <s v="QUINTAL"/>
    <n v="2"/>
    <s v="INSUMOS AGRICOLAS"/>
    <n v="11"/>
    <x v="10"/>
    <n v="0"/>
    <n v="0"/>
    <m/>
    <s v="FINAL ENGORDE "/>
    <n v="0"/>
    <n v="9"/>
    <n v="2"/>
    <n v="6"/>
    <x v="3"/>
  </r>
  <r>
    <n v="388440"/>
    <n v="786"/>
    <n v="4"/>
    <s v=" CHALATENANGO"/>
    <n v="7"/>
    <s v="CHALATENANGO"/>
    <s v="CATALINO"/>
    <s v="SORTO CRUZ"/>
    <s v="CATALINO SORTO CRUZ"/>
    <s v="(en blanco)"/>
    <s v="CATALINO SORTO CRUZ"/>
    <s v="(en blanco)"/>
    <n v="1"/>
    <s v="PRIMERA SEMANA"/>
    <n v="2"/>
    <s v="FEBRERO"/>
    <n v="8"/>
    <s v="NESTOR ENRIQUE MARTINEZ GUILLÉN"/>
    <n v="2024"/>
    <n v="2024"/>
    <n v="60"/>
    <n v="1"/>
    <n v="32"/>
    <m/>
    <s v="Feb  9 2024 10:35AM"/>
    <x v="110"/>
    <x v="109"/>
    <n v="51"/>
    <s v="QUINTAL"/>
    <n v="2"/>
    <s v="INSUMOS AGRICOLAS"/>
    <n v="12"/>
    <x v="11"/>
    <n v="0"/>
    <n v="0"/>
    <m/>
    <s v="ALIPONEDORAS 1 (PONEDORAS)"/>
    <n v="0"/>
    <n v="9"/>
    <n v="2"/>
    <n v="6"/>
    <x v="3"/>
  </r>
  <r>
    <n v="388440"/>
    <n v="786"/>
    <n v="4"/>
    <s v=" CHALATENANGO"/>
    <n v="7"/>
    <s v="CHALATENANGO"/>
    <s v="CATALINO"/>
    <s v="SORTO CRUZ"/>
    <s v="CATALINO SORTO CRUZ"/>
    <s v="(en blanco)"/>
    <s v="CATALINO SORTO CRUZ"/>
    <s v="(en blanco)"/>
    <n v="1"/>
    <s v="PRIMERA SEMANA"/>
    <n v="2"/>
    <s v="FEBRERO"/>
    <n v="8"/>
    <s v="NESTOR ENRIQUE MARTINEZ GUILLÉN"/>
    <n v="2024"/>
    <n v="2024"/>
    <n v="60"/>
    <n v="1"/>
    <n v="21.5"/>
    <m/>
    <s v="Feb  9 2024 10:35AM"/>
    <x v="168"/>
    <x v="164"/>
    <n v="51"/>
    <s v="QUINTAL"/>
    <n v="2"/>
    <s v="INSUMOS AGRICOLAS"/>
    <n v="13"/>
    <x v="12"/>
    <n v="0"/>
    <n v="0"/>
    <m/>
    <s v="HIPERLECHERO 18%"/>
    <n v="0"/>
    <n v="9"/>
    <n v="2"/>
    <n v="6"/>
    <x v="3"/>
  </r>
  <r>
    <n v="388440"/>
    <n v="786"/>
    <n v="4"/>
    <s v=" CHALATENANGO"/>
    <n v="7"/>
    <s v="CHALATENANGO"/>
    <s v="CATALINO"/>
    <s v="SORTO CRUZ"/>
    <s v="CATALINO SORTO CRUZ"/>
    <s v="(en blanco)"/>
    <s v="CATALINO SORTO CRUZ"/>
    <s v="(en blanco)"/>
    <n v="1"/>
    <s v="PRIMERA SEMANA"/>
    <n v="2"/>
    <s v="FEBRERO"/>
    <n v="8"/>
    <s v="NESTOR ENRIQUE MARTINEZ GUILLÉN"/>
    <n v="2024"/>
    <n v="2024"/>
    <n v="60"/>
    <n v="1"/>
    <n v="35"/>
    <m/>
    <s v="Feb  9 2024 10:35AM"/>
    <x v="169"/>
    <x v="163"/>
    <n v="51"/>
    <s v="QUINTAL"/>
    <n v="2"/>
    <s v="INSUMOS AGRICOLAS"/>
    <n v="14"/>
    <x v="13"/>
    <n v="0"/>
    <n v="0"/>
    <m/>
    <s v="VITA CERDO 2"/>
    <n v="0"/>
    <n v="9"/>
    <n v="2"/>
    <n v="6"/>
    <x v="3"/>
  </r>
  <r>
    <n v="389072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s v="(en blanco)"/>
    <n v="1"/>
    <s v="PRIMERA SEMANA"/>
    <n v="2"/>
    <s v="FEBRERO"/>
    <n v="7"/>
    <s v="NELSON NEFTALÍ RODRÍGUEZ VILLALTA"/>
    <n v="2024"/>
    <n v="2024"/>
    <n v="60"/>
    <n v="1"/>
    <n v="15.5"/>
    <m/>
    <s v="Feb  9 2024 10:35AM"/>
    <x v="119"/>
    <x v="118"/>
    <n v="77"/>
    <s v="SACO DE 100 LB"/>
    <n v="2"/>
    <s v="INSUMOS AGRICOLAS"/>
    <n v="15"/>
    <x v="14"/>
    <n v="0"/>
    <n v="0"/>
    <m/>
    <s v="SULFATO DE AMONIO 21%N 100 LBS"/>
    <n v="0"/>
    <n v="9"/>
    <n v="2"/>
    <n v="17"/>
    <x v="4"/>
  </r>
  <r>
    <n v="388440"/>
    <n v="786"/>
    <n v="4"/>
    <s v=" CHALATENANGO"/>
    <n v="7"/>
    <s v="CHALATENANGO"/>
    <s v="CATALINO"/>
    <s v="SORTO CRUZ"/>
    <s v="CATALINO SORTO CRUZ"/>
    <s v="(en blanco)"/>
    <s v="CATALINO SORTO CRUZ"/>
    <s v="(en blanco)"/>
    <n v="1"/>
    <s v="PRIMERA SEMANA"/>
    <n v="2"/>
    <s v="FEBRERO"/>
    <n v="8"/>
    <s v="NESTOR ENRIQUE MARTINEZ GUILLÉN"/>
    <n v="2024"/>
    <n v="2024"/>
    <n v="60"/>
    <n v="1"/>
    <n v="35"/>
    <m/>
    <s v="Feb  9 2024 10:36AM"/>
    <x v="113"/>
    <x v="112"/>
    <n v="51"/>
    <s v="QUINTAL"/>
    <n v="2"/>
    <s v="INSUMOS AGRICOLAS"/>
    <n v="14"/>
    <x v="13"/>
    <n v="0"/>
    <n v="0"/>
    <m/>
    <s v="VITA CERDO 3"/>
    <n v="0"/>
    <n v="9"/>
    <n v="2"/>
    <n v="6"/>
    <x v="3"/>
  </r>
  <r>
    <n v="388440"/>
    <n v="786"/>
    <n v="4"/>
    <s v=" CHALATENANGO"/>
    <n v="7"/>
    <s v="CHALATENANGO"/>
    <s v="CATALINO"/>
    <s v="SORTO CRUZ"/>
    <s v="CATALINO SORTO CRUZ"/>
    <s v="(en blanco)"/>
    <s v="CATALINO SORTO CRUZ"/>
    <s v="(en blanco)"/>
    <n v="1"/>
    <s v="PRIMERA SEMANA"/>
    <n v="2"/>
    <s v="FEBRERO"/>
    <n v="8"/>
    <s v="NESTOR ENRIQUE MARTINEZ GUILLÉN"/>
    <n v="2024"/>
    <n v="2024"/>
    <n v="60"/>
    <n v="1"/>
    <n v="11"/>
    <m/>
    <s v="Feb  9 2024 10:36AM"/>
    <x v="114"/>
    <x v="113"/>
    <n v="47"/>
    <s v="LITRO"/>
    <n v="2"/>
    <s v="INSUMOS AGRICOLAS"/>
    <n v="15"/>
    <x v="14"/>
    <n v="0"/>
    <n v="0"/>
    <m/>
    <s v="BAYFOLAN FORTE"/>
    <n v="0"/>
    <n v="9"/>
    <n v="2"/>
    <n v="6"/>
    <x v="3"/>
  </r>
  <r>
    <n v="388440"/>
    <n v="786"/>
    <n v="4"/>
    <s v=" CHALATENANGO"/>
    <n v="7"/>
    <s v="CHALATENANGO"/>
    <s v="CATALINO"/>
    <s v="SORTO CRUZ"/>
    <s v="CATALINO SORTO CRUZ"/>
    <s v="(en blanco)"/>
    <s v="CATALINO SORTO CRUZ"/>
    <s v="(en blanco)"/>
    <n v="1"/>
    <s v="PRIMERA SEMANA"/>
    <n v="2"/>
    <s v="FEBRERO"/>
    <n v="8"/>
    <s v="NESTOR ENRIQUE MARTINEZ GUILLÉN"/>
    <n v="2024"/>
    <n v="2024"/>
    <n v="60"/>
    <n v="1"/>
    <n v="7.5"/>
    <m/>
    <s v="Feb  9 2024 10:37AM"/>
    <x v="124"/>
    <x v="123"/>
    <n v="14"/>
    <s v="BOLSA 700 GRAMOS"/>
    <n v="2"/>
    <s v="INSUMOS AGRICOLAS"/>
    <n v="17"/>
    <x v="16"/>
    <n v="0"/>
    <n v="0"/>
    <m/>
    <s v="GESAPRIM"/>
    <n v="0"/>
    <n v="9"/>
    <n v="2"/>
    <n v="6"/>
    <x v="3"/>
  </r>
  <r>
    <n v="388440"/>
    <n v="786"/>
    <n v="4"/>
    <s v=" CHALATENANGO"/>
    <n v="7"/>
    <s v="CHALATENANGO"/>
    <s v="CATALINO"/>
    <s v="SORTO CRUZ"/>
    <s v="CATALINO SORTO CRUZ"/>
    <s v="(en blanco)"/>
    <s v="CATALINO SORTO CRUZ"/>
    <s v="(en blanco)"/>
    <n v="1"/>
    <s v="PRIMERA SEMANA"/>
    <n v="2"/>
    <s v="FEBRERO"/>
    <n v="8"/>
    <s v="NESTOR ENRIQUE MARTINEZ GUILLÉN"/>
    <n v="2024"/>
    <n v="2024"/>
    <n v="60"/>
    <n v="1"/>
    <n v="6"/>
    <m/>
    <s v="Feb  9 2024 10:37AM"/>
    <x v="125"/>
    <x v="124"/>
    <n v="47"/>
    <s v="LITRO"/>
    <n v="2"/>
    <s v="INSUMOS AGRICOLAS"/>
    <n v="17"/>
    <x v="16"/>
    <n v="0"/>
    <n v="0"/>
    <m/>
    <s v="GRAMOXONE 20 SL"/>
    <n v="0"/>
    <n v="9"/>
    <n v="2"/>
    <n v="6"/>
    <x v="3"/>
  </r>
  <r>
    <n v="388440"/>
    <n v="786"/>
    <n v="4"/>
    <s v=" CHALATENANGO"/>
    <n v="7"/>
    <s v="CHALATENANGO"/>
    <s v="CATALINO"/>
    <s v="SORTO CRUZ"/>
    <s v="CATALINO SORTO CRUZ"/>
    <s v="(en blanco)"/>
    <s v="CATALINO SORTO CRUZ"/>
    <s v="(en blanco)"/>
    <n v="1"/>
    <s v="PRIMERA SEMANA"/>
    <n v="2"/>
    <s v="FEBRERO"/>
    <n v="8"/>
    <s v="NESTOR ENRIQUE MARTINEZ GUILLÉN"/>
    <n v="2024"/>
    <n v="2024"/>
    <n v="60"/>
    <n v="1"/>
    <n v="26"/>
    <m/>
    <s v="Feb  9 2024 10:37AM"/>
    <x v="126"/>
    <x v="125"/>
    <n v="2"/>
    <s v="1/2  LITRO"/>
    <n v="2"/>
    <s v="INSUMOS AGRICOLAS"/>
    <n v="18"/>
    <x v="17"/>
    <n v="0"/>
    <n v="0"/>
    <m/>
    <s v="MONARCA 11.25 SE"/>
    <n v="0"/>
    <n v="9"/>
    <n v="2"/>
    <n v="6"/>
    <x v="3"/>
  </r>
  <r>
    <n v="388440"/>
    <n v="786"/>
    <n v="4"/>
    <s v=" CHALATENANGO"/>
    <n v="7"/>
    <s v="CHALATENANGO"/>
    <s v="CATALINO"/>
    <s v="SORTO CRUZ"/>
    <s v="CATALINO SORTO CRUZ"/>
    <s v="(en blanco)"/>
    <s v="CATALINO SORTO CRUZ"/>
    <s v="(en blanco)"/>
    <n v="1"/>
    <s v="PRIMERA SEMANA"/>
    <n v="2"/>
    <s v="FEBRERO"/>
    <n v="8"/>
    <s v="NESTOR ENRIQUE MARTINEZ GUILLÉN"/>
    <n v="2024"/>
    <n v="2024"/>
    <n v="60"/>
    <n v="1"/>
    <n v="1"/>
    <m/>
    <s v="Feb  9 2024 10:38AM"/>
    <x v="128"/>
    <x v="127"/>
    <n v="45"/>
    <s v="LIBRA"/>
    <n v="2"/>
    <s v="INSUMOS AGRICOLAS"/>
    <n v="18"/>
    <x v="17"/>
    <n v="0"/>
    <n v="0"/>
    <m/>
    <s v="FOLEY 2 DP"/>
    <n v="0"/>
    <n v="9"/>
    <n v="2"/>
    <n v="6"/>
    <x v="3"/>
  </r>
  <r>
    <n v="388440"/>
    <n v="786"/>
    <n v="4"/>
    <s v=" CHALATENANGO"/>
    <n v="7"/>
    <s v="CHALATENANGO"/>
    <s v="CATALINO"/>
    <s v="SORTO CRUZ"/>
    <s v="CATALINO SORTO CRUZ"/>
    <s v="(en blanco)"/>
    <s v="CATALINO SORTO CRUZ"/>
    <s v="(en blanco)"/>
    <n v="1"/>
    <s v="PRIMERA SEMANA"/>
    <n v="2"/>
    <s v="FEBRERO"/>
    <n v="8"/>
    <s v="NESTOR ENRIQUE MARTINEZ GUILLÉN"/>
    <n v="2024"/>
    <n v="2024"/>
    <n v="60"/>
    <n v="1"/>
    <n v="18"/>
    <m/>
    <s v="Feb  9 2024 10:38AM"/>
    <x v="172"/>
    <x v="167"/>
    <n v="85"/>
    <s v="UNIDAD"/>
    <n v="3"/>
    <s v="MAQUINARIA Y EQUIPO"/>
    <n v="21"/>
    <x v="18"/>
    <n v="0"/>
    <n v="0"/>
    <m/>
    <m/>
    <n v="0"/>
    <n v="9"/>
    <n v="2"/>
    <n v="6"/>
    <x v="3"/>
  </r>
  <r>
    <n v="388440"/>
    <n v="786"/>
    <n v="4"/>
    <s v=" CHALATENANGO"/>
    <n v="7"/>
    <s v="CHALATENANGO"/>
    <s v="CATALINO"/>
    <s v="SORTO CRUZ"/>
    <s v="CATALINO SORTO CRUZ"/>
    <s v="(en blanco)"/>
    <s v="CATALINO SORTO CRUZ"/>
    <s v="(en blanco)"/>
    <n v="1"/>
    <s v="PRIMERA SEMANA"/>
    <n v="2"/>
    <s v="FEBRERO"/>
    <n v="8"/>
    <s v="NESTOR ENRIQUE MARTINEZ GUILLÉN"/>
    <n v="2024"/>
    <n v="2024"/>
    <n v="60"/>
    <n v="1"/>
    <n v="6"/>
    <m/>
    <s v="Feb  9 2024 10:39AM"/>
    <x v="129"/>
    <x v="128"/>
    <n v="85"/>
    <s v="UNIDAD"/>
    <n v="3"/>
    <s v="MAQUINARIA Y EQUIPO"/>
    <n v="21"/>
    <x v="18"/>
    <n v="0"/>
    <n v="0"/>
    <m/>
    <m/>
    <n v="0"/>
    <n v="9"/>
    <n v="2"/>
    <n v="6"/>
    <x v="3"/>
  </r>
  <r>
    <n v="388440"/>
    <n v="786"/>
    <n v="4"/>
    <s v=" CHALATENANGO"/>
    <n v="7"/>
    <s v="CHALATENANGO"/>
    <s v="CATALINO"/>
    <s v="SORTO CRUZ"/>
    <s v="CATALINO SORTO CRUZ"/>
    <s v="(en blanco)"/>
    <s v="CATALINO SORTO CRUZ"/>
    <s v="(en blanco)"/>
    <n v="1"/>
    <s v="PRIMERA SEMANA"/>
    <n v="2"/>
    <s v="FEBRERO"/>
    <n v="8"/>
    <s v="NESTOR ENRIQUE MARTINEZ GUILLÉN"/>
    <n v="2024"/>
    <n v="2024"/>
    <n v="60"/>
    <n v="1"/>
    <n v="6"/>
    <m/>
    <s v="Feb  9 2024 10:40AM"/>
    <x v="130"/>
    <x v="129"/>
    <n v="85"/>
    <s v="UNIDAD"/>
    <n v="3"/>
    <s v="MAQUINARIA Y EQUIPO"/>
    <n v="21"/>
    <x v="18"/>
    <n v="0"/>
    <n v="0"/>
    <m/>
    <m/>
    <n v="0"/>
    <n v="9"/>
    <n v="2"/>
    <n v="6"/>
    <x v="3"/>
  </r>
  <r>
    <n v="388441"/>
    <n v="787"/>
    <n v="4"/>
    <s v=" CHALATENANGO"/>
    <n v="7"/>
    <s v="CHALATENANGO"/>
    <s v="ELSY YESSENIA"/>
    <s v="MONGE"/>
    <s v="ELSY YESSENIA MONGE"/>
    <s v="MERCADO MUNICIPAL DE CHALATENANGO PUESTO # 301"/>
    <s v="ELSY YESSENIA MONGE"/>
    <s v="(en blanco)"/>
    <n v="1"/>
    <s v="PRIMERA SEMANA"/>
    <n v="2"/>
    <s v="FEBRERO"/>
    <n v="8"/>
    <s v="NESTOR ENRIQUE MARTINEZ GUILLÉN"/>
    <n v="2024"/>
    <n v="2024"/>
    <n v="60"/>
    <n v="1"/>
    <n v="21"/>
    <m/>
    <s v="Feb  9 2024 10:51AM"/>
    <x v="119"/>
    <x v="118"/>
    <n v="77"/>
    <s v="SACO DE 100 LB"/>
    <n v="2"/>
    <s v="INSUMOS AGRICOLAS"/>
    <n v="15"/>
    <x v="14"/>
    <n v="0"/>
    <n v="0"/>
    <m/>
    <s v="SULFATO DE AMONIO 21%N 100 LBS"/>
    <n v="0"/>
    <n v="9"/>
    <n v="2"/>
    <n v="6"/>
    <x v="3"/>
  </r>
  <r>
    <n v="388441"/>
    <n v="787"/>
    <n v="4"/>
    <s v=" CHALATENANGO"/>
    <n v="7"/>
    <s v="CHALATENANGO"/>
    <s v="ELSY YESSENIA"/>
    <s v="MONGE"/>
    <s v="ELSY YESSENIA MONGE"/>
    <s v="MERCADO MUNICIPAL DE CHALATENANGO PUESTO # 301"/>
    <s v="ELSY YESSENIA MONGE"/>
    <s v="(en blanco)"/>
    <n v="1"/>
    <s v="PRIMERA SEMANA"/>
    <n v="2"/>
    <s v="FEBRERO"/>
    <n v="8"/>
    <s v="NESTOR ENRIQUE MARTINEZ GUILLÉN"/>
    <n v="2024"/>
    <n v="2024"/>
    <n v="60"/>
    <n v="1"/>
    <n v="33"/>
    <m/>
    <s v="Feb  9 2024 10:51AM"/>
    <x v="116"/>
    <x v="115"/>
    <n v="77"/>
    <s v="SACO DE 100 LB"/>
    <n v="2"/>
    <s v="INSUMOS AGRICOLAS"/>
    <n v="15"/>
    <x v="14"/>
    <n v="0"/>
    <n v="0"/>
    <m/>
    <s v="FÓRMULA 16-20-0 100 LBS"/>
    <n v="0"/>
    <n v="9"/>
    <n v="2"/>
    <n v="6"/>
    <x v="3"/>
  </r>
  <r>
    <n v="388441"/>
    <n v="787"/>
    <n v="4"/>
    <s v=" CHALATENANGO"/>
    <n v="7"/>
    <s v="CHALATENANGO"/>
    <s v="ELSY YESSENIA"/>
    <s v="MONGE"/>
    <s v="ELSY YESSENIA MONGE"/>
    <s v="MERCADO MUNICIPAL DE CHALATENANGO PUESTO # 301"/>
    <s v="ELSY YESSENIA MONGE"/>
    <s v="(en blanco)"/>
    <n v="1"/>
    <s v="PRIMERA SEMANA"/>
    <n v="2"/>
    <s v="FEBRERO"/>
    <n v="8"/>
    <s v="NESTOR ENRIQUE MARTINEZ GUILLÉN"/>
    <n v="2024"/>
    <n v="2024"/>
    <n v="60"/>
    <n v="1"/>
    <n v="37"/>
    <m/>
    <s v="Feb  9 2024 10:51AM"/>
    <x v="115"/>
    <x v="114"/>
    <n v="77"/>
    <s v="SACO DE 100 LB"/>
    <n v="2"/>
    <s v="INSUMOS AGRICOLAS"/>
    <n v="15"/>
    <x v="14"/>
    <n v="0"/>
    <n v="0"/>
    <m/>
    <s v="FÓRMULA 15-15-15 100 LBS"/>
    <n v="0"/>
    <n v="9"/>
    <n v="2"/>
    <n v="6"/>
    <x v="3"/>
  </r>
  <r>
    <n v="388441"/>
    <n v="787"/>
    <n v="4"/>
    <s v=" CHALATENANGO"/>
    <n v="7"/>
    <s v="CHALATENANGO"/>
    <s v="ELSY YESSENIA"/>
    <s v="MONGE"/>
    <s v="ELSY YESSENIA MONGE"/>
    <s v="MERCADO MUNICIPAL DE CHALATENANGO PUESTO # 301"/>
    <s v="ELSY YESSENIA MONGE"/>
    <s v="(en blanco)"/>
    <n v="1"/>
    <s v="PRIMERA SEMANA"/>
    <n v="2"/>
    <s v="FEBRERO"/>
    <n v="8"/>
    <s v="NESTOR ENRIQUE MARTINEZ GUILLÉN"/>
    <n v="2024"/>
    <n v="2024"/>
    <n v="60"/>
    <n v="1"/>
    <n v="37"/>
    <m/>
    <s v="Feb  9 2024 10:51AM"/>
    <x v="120"/>
    <x v="119"/>
    <n v="64"/>
    <s v="SACO 100 LB"/>
    <n v="2"/>
    <s v="INSUMOS AGRICOLAS"/>
    <n v="15"/>
    <x v="14"/>
    <n v="0"/>
    <n v="0"/>
    <m/>
    <s v="UREA 46%N 100 LBS"/>
    <n v="0"/>
    <n v="9"/>
    <n v="2"/>
    <n v="6"/>
    <x v="3"/>
  </r>
  <r>
    <n v="388441"/>
    <n v="787"/>
    <n v="4"/>
    <s v=" CHALATENANGO"/>
    <n v="7"/>
    <s v="CHALATENANGO"/>
    <s v="ELSY YESSENIA"/>
    <s v="MONGE"/>
    <s v="ELSY YESSENIA MONGE"/>
    <s v="MERCADO MUNICIPAL DE CHALATENANGO PUESTO # 301"/>
    <s v="ELSY YESSENIA MONGE"/>
    <s v="(en blanco)"/>
    <n v="1"/>
    <s v="PRIMERA SEMANA"/>
    <n v="2"/>
    <s v="FEBRERO"/>
    <n v="8"/>
    <s v="NESTOR ENRIQUE MARTINEZ GUILLÉN"/>
    <n v="2024"/>
    <n v="2024"/>
    <n v="60"/>
    <n v="1"/>
    <n v="36"/>
    <m/>
    <s v="Feb  9 2024 10:52AM"/>
    <x v="109"/>
    <x v="108"/>
    <n v="51"/>
    <s v="QUINTAL"/>
    <n v="2"/>
    <s v="INSUMOS AGRICOLAS"/>
    <n v="11"/>
    <x v="10"/>
    <n v="0"/>
    <n v="0"/>
    <m/>
    <s v="INICIO ENGORDE "/>
    <n v="0"/>
    <n v="9"/>
    <n v="2"/>
    <n v="6"/>
    <x v="3"/>
  </r>
  <r>
    <n v="388441"/>
    <n v="787"/>
    <n v="4"/>
    <s v=" CHALATENANGO"/>
    <n v="7"/>
    <s v="CHALATENANGO"/>
    <s v="ELSY YESSENIA"/>
    <s v="MONGE"/>
    <s v="ELSY YESSENIA MONGE"/>
    <s v="MERCADO MUNICIPAL DE CHALATENANGO PUESTO # 301"/>
    <s v="ELSY YESSENIA MONGE"/>
    <s v="(en blanco)"/>
    <n v="1"/>
    <s v="PRIMERA SEMANA"/>
    <n v="2"/>
    <s v="FEBRERO"/>
    <n v="8"/>
    <s v="NESTOR ENRIQUE MARTINEZ GUILLÉN"/>
    <n v="2024"/>
    <n v="2024"/>
    <n v="60"/>
    <n v="1"/>
    <n v="36"/>
    <m/>
    <s v="Feb  9 2024 10:52AM"/>
    <x v="110"/>
    <x v="109"/>
    <n v="51"/>
    <s v="QUINTAL"/>
    <n v="2"/>
    <s v="INSUMOS AGRICOLAS"/>
    <n v="12"/>
    <x v="11"/>
    <n v="0"/>
    <n v="0"/>
    <m/>
    <s v="ALIPONEDORAS 1 (PONEDORAS)"/>
    <n v="0"/>
    <n v="9"/>
    <n v="2"/>
    <n v="6"/>
    <x v="3"/>
  </r>
  <r>
    <n v="388441"/>
    <n v="787"/>
    <n v="4"/>
    <s v=" CHALATENANGO"/>
    <n v="7"/>
    <s v="CHALATENANGO"/>
    <s v="ELSY YESSENIA"/>
    <s v="MONGE"/>
    <s v="ELSY YESSENIA MONGE"/>
    <s v="MERCADO MUNICIPAL DE CHALATENANGO PUESTO # 301"/>
    <s v="ELSY YESSENIA MONGE"/>
    <s v="(en blanco)"/>
    <n v="1"/>
    <s v="PRIMERA SEMANA"/>
    <n v="2"/>
    <s v="FEBRERO"/>
    <n v="8"/>
    <s v="NESTOR ENRIQUE MARTINEZ GUILLÉN"/>
    <n v="2024"/>
    <n v="2024"/>
    <n v="60"/>
    <n v="1"/>
    <n v="6"/>
    <m/>
    <s v="Feb  9 2024 10:53AM"/>
    <x v="125"/>
    <x v="124"/>
    <n v="47"/>
    <s v="LITRO"/>
    <n v="2"/>
    <s v="INSUMOS AGRICOLAS"/>
    <n v="17"/>
    <x v="16"/>
    <n v="0"/>
    <n v="0"/>
    <m/>
    <s v="GRAMOXONE 20 SL"/>
    <n v="0"/>
    <n v="9"/>
    <n v="2"/>
    <n v="6"/>
    <x v="3"/>
  </r>
  <r>
    <n v="388441"/>
    <n v="787"/>
    <n v="4"/>
    <s v=" CHALATENANGO"/>
    <n v="7"/>
    <s v="CHALATENANGO"/>
    <s v="ELSY YESSENIA"/>
    <s v="MONGE"/>
    <s v="ELSY YESSENIA MONGE"/>
    <s v="MERCADO MUNICIPAL DE CHALATENANGO PUESTO # 301"/>
    <s v="ELSY YESSENIA MONGE"/>
    <s v="(en blanco)"/>
    <n v="1"/>
    <s v="PRIMERA SEMANA"/>
    <n v="2"/>
    <s v="FEBRERO"/>
    <n v="8"/>
    <s v="NESTOR ENRIQUE MARTINEZ GUILLÉN"/>
    <n v="2024"/>
    <n v="2024"/>
    <n v="60"/>
    <n v="1"/>
    <n v="7.5"/>
    <m/>
    <s v="Feb  9 2024 10:53AM"/>
    <x v="124"/>
    <x v="123"/>
    <n v="14"/>
    <s v="BOLSA 700 GRAMOS"/>
    <n v="2"/>
    <s v="INSUMOS AGRICOLAS"/>
    <n v="17"/>
    <x v="16"/>
    <n v="0"/>
    <n v="0"/>
    <m/>
    <s v="GESAPRIM"/>
    <n v="0"/>
    <n v="9"/>
    <n v="2"/>
    <n v="6"/>
    <x v="3"/>
  </r>
  <r>
    <n v="388441"/>
    <n v="787"/>
    <n v="4"/>
    <s v=" CHALATENANGO"/>
    <n v="7"/>
    <s v="CHALATENANGO"/>
    <s v="ELSY YESSENIA"/>
    <s v="MONGE"/>
    <s v="ELSY YESSENIA MONGE"/>
    <s v="MERCADO MUNICIPAL DE CHALATENANGO PUESTO # 301"/>
    <s v="ELSY YESSENIA MONGE"/>
    <s v="(en blanco)"/>
    <n v="1"/>
    <s v="PRIMERA SEMANA"/>
    <n v="2"/>
    <s v="FEBRERO"/>
    <n v="8"/>
    <s v="NESTOR ENRIQUE MARTINEZ GUILLÉN"/>
    <n v="2024"/>
    <n v="2024"/>
    <n v="60"/>
    <n v="1"/>
    <n v="15.5"/>
    <m/>
    <s v="Feb  9 2024 10:55AM"/>
    <x v="164"/>
    <x v="160"/>
    <n v="47"/>
    <s v="LITRO"/>
    <n v="2"/>
    <s v="INSUMOS AGRICOLAS"/>
    <n v="18"/>
    <x v="17"/>
    <n v="0"/>
    <n v="0"/>
    <m/>
    <s v="CIPERMETRINA 25 EC"/>
    <n v="0"/>
    <n v="9"/>
    <n v="2"/>
    <n v="6"/>
    <x v="3"/>
  </r>
  <r>
    <n v="388441"/>
    <n v="787"/>
    <n v="4"/>
    <s v=" CHALATENANGO"/>
    <n v="7"/>
    <s v="CHALATENANGO"/>
    <s v="ELSY YESSENIA"/>
    <s v="MONGE"/>
    <s v="ELSY YESSENIA MONGE"/>
    <s v="MERCADO MUNICIPAL DE CHALATENANGO PUESTO # 301"/>
    <s v="ELSY YESSENIA MONGE"/>
    <s v="(en blanco)"/>
    <n v="1"/>
    <s v="PRIMERA SEMANA"/>
    <n v="2"/>
    <s v="FEBRERO"/>
    <n v="8"/>
    <s v="NESTOR ENRIQUE MARTINEZ GUILLÉN"/>
    <n v="2024"/>
    <n v="2024"/>
    <n v="60"/>
    <n v="1"/>
    <n v="1.25"/>
    <m/>
    <s v="Feb  9 2024 10:55AM"/>
    <x v="128"/>
    <x v="127"/>
    <n v="45"/>
    <s v="LIBRA"/>
    <n v="2"/>
    <s v="INSUMOS AGRICOLAS"/>
    <n v="18"/>
    <x v="17"/>
    <n v="0"/>
    <n v="0"/>
    <m/>
    <s v="FOLEY 2 DP"/>
    <n v="0"/>
    <n v="9"/>
    <n v="2"/>
    <n v="6"/>
    <x v="3"/>
  </r>
  <r>
    <n v="388441"/>
    <n v="787"/>
    <n v="4"/>
    <s v=" CHALATENANGO"/>
    <n v="7"/>
    <s v="CHALATENANGO"/>
    <s v="ELSY YESSENIA"/>
    <s v="MONGE"/>
    <s v="ELSY YESSENIA MONGE"/>
    <s v="MERCADO MUNICIPAL DE CHALATENANGO PUESTO # 301"/>
    <s v="ELSY YESSENIA MONGE"/>
    <s v="(en blanco)"/>
    <n v="1"/>
    <s v="PRIMERA SEMANA"/>
    <n v="2"/>
    <s v="FEBRERO"/>
    <n v="8"/>
    <s v="NESTOR ENRIQUE MARTINEZ GUILLÉN"/>
    <n v="2024"/>
    <n v="2024"/>
    <n v="60"/>
    <n v="1"/>
    <n v="6"/>
    <m/>
    <s v="Feb  9 2024 10:56AM"/>
    <x v="130"/>
    <x v="129"/>
    <n v="85"/>
    <s v="UNIDAD"/>
    <n v="3"/>
    <s v="MAQUINARIA Y EQUIPO"/>
    <n v="21"/>
    <x v="18"/>
    <n v="0"/>
    <n v="0"/>
    <m/>
    <m/>
    <n v="0"/>
    <n v="9"/>
    <n v="2"/>
    <n v="6"/>
    <x v="3"/>
  </r>
  <r>
    <n v="388442"/>
    <n v="788"/>
    <n v="4"/>
    <s v=" CHALATENANGO"/>
    <n v="7"/>
    <s v="CHALATENANGO"/>
    <s v="BLANCA ROSA"/>
    <s v="ALAS"/>
    <s v="BLANCA ROSA ALAS"/>
    <s v="MERCADO MUNICIPAL DE CHALATENANGO PUESTO # 40"/>
    <s v="BLANCA ROSA ALAS"/>
    <s v="(en blanco)"/>
    <n v="1"/>
    <s v="PRIMERA SEMANA"/>
    <n v="2"/>
    <s v="FEBRERO"/>
    <n v="8"/>
    <s v="NESTOR ENRIQUE MARTINEZ GUILLÉN"/>
    <n v="2024"/>
    <n v="2024"/>
    <n v="60"/>
    <n v="1"/>
    <n v="3.2"/>
    <m/>
    <s v="Feb  9 2024 11:02AM"/>
    <x v="86"/>
    <x v="86"/>
    <n v="16"/>
    <s v="BOTELLA"/>
    <n v="1"/>
    <s v="PRODUCTOS AGROPECUARIOS"/>
    <n v="9"/>
    <x v="8"/>
    <n v="1.6"/>
    <n v="0.73"/>
    <s v="Crema"/>
    <m/>
    <n v="0"/>
    <n v="9"/>
    <n v="2"/>
    <n v="6"/>
    <x v="3"/>
  </r>
  <r>
    <n v="388442"/>
    <n v="788"/>
    <n v="4"/>
    <s v=" CHALATENANGO"/>
    <n v="7"/>
    <s v="CHALATENANGO"/>
    <s v="BLANCA ROSA"/>
    <s v="ALAS"/>
    <s v="BLANCA ROSA ALAS"/>
    <s v="MERCADO MUNICIPAL DE CHALATENANGO PUESTO # 40"/>
    <s v="BLANCA ROSA ALAS"/>
    <s v="(en blanco)"/>
    <n v="1"/>
    <s v="PRIMERA SEMANA"/>
    <n v="2"/>
    <s v="FEBRERO"/>
    <n v="8"/>
    <s v="NESTOR ENRIQUE MARTINEZ GUILLÉN"/>
    <n v="2024"/>
    <n v="2024"/>
    <n v="157"/>
    <n v="1"/>
    <n v="2.75"/>
    <m/>
    <s v="Feb  9 2024 11:03AM"/>
    <x v="87"/>
    <x v="87"/>
    <n v="45"/>
    <s v="LIBRA"/>
    <n v="1"/>
    <s v="PRODUCTOS AGROPECUARIOS"/>
    <n v="9"/>
    <x v="8"/>
    <n v="1"/>
    <n v="0.45"/>
    <s v="Quesillo"/>
    <m/>
    <n v="0"/>
    <n v="9"/>
    <n v="2"/>
    <n v="6"/>
    <x v="3"/>
  </r>
  <r>
    <n v="388442"/>
    <n v="788"/>
    <n v="4"/>
    <s v=" CHALATENANGO"/>
    <n v="7"/>
    <s v="CHALATENANGO"/>
    <s v="BLANCA ROSA"/>
    <s v="ALAS"/>
    <s v="BLANCA ROSA ALAS"/>
    <s v="MERCADO MUNICIPAL DE CHALATENANGO PUESTO # 40"/>
    <s v="BLANCA ROSA ALAS"/>
    <s v="(en blanco)"/>
    <n v="1"/>
    <s v="PRIMERA SEMANA"/>
    <n v="2"/>
    <s v="FEBRERO"/>
    <n v="8"/>
    <s v="NESTOR ENRIQUE MARTINEZ GUILLÉN"/>
    <n v="2024"/>
    <n v="2024"/>
    <n v="60"/>
    <n v="1"/>
    <n v="2.35"/>
    <m/>
    <s v="Feb  9 2024 11:03AM"/>
    <x v="87"/>
    <x v="87"/>
    <n v="45"/>
    <s v="LIBRA"/>
    <n v="1"/>
    <s v="PRODUCTOS AGROPECUARIOS"/>
    <n v="9"/>
    <x v="8"/>
    <n v="1"/>
    <n v="0.45"/>
    <s v="Quesillo"/>
    <m/>
    <n v="0"/>
    <n v="9"/>
    <n v="2"/>
    <n v="6"/>
    <x v="3"/>
  </r>
  <r>
    <n v="388442"/>
    <n v="788"/>
    <n v="4"/>
    <s v=" CHALATENANGO"/>
    <n v="7"/>
    <s v="CHALATENANGO"/>
    <s v="BLANCA ROSA"/>
    <s v="ALAS"/>
    <s v="BLANCA ROSA ALAS"/>
    <s v="MERCADO MUNICIPAL DE CHALATENANGO PUESTO # 40"/>
    <s v="BLANCA ROSA ALAS"/>
    <s v="(en blanco)"/>
    <n v="1"/>
    <s v="PRIMERA SEMANA"/>
    <n v="2"/>
    <s v="FEBRERO"/>
    <n v="8"/>
    <s v="NESTOR ENRIQUE MARTINEZ GUILLÉN"/>
    <n v="2024"/>
    <n v="2024"/>
    <n v="157"/>
    <n v="1"/>
    <n v="3.8"/>
    <m/>
    <s v="Feb  9 2024 11:03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6"/>
    <x v="3"/>
  </r>
  <r>
    <n v="388442"/>
    <n v="788"/>
    <n v="4"/>
    <s v=" CHALATENANGO"/>
    <n v="7"/>
    <s v="CHALATENANGO"/>
    <s v="BLANCA ROSA"/>
    <s v="ALAS"/>
    <s v="BLANCA ROSA ALAS"/>
    <s v="MERCADO MUNICIPAL DE CHALATENANGO PUESTO # 40"/>
    <s v="BLANCA ROSA ALAS"/>
    <s v="(en blanco)"/>
    <n v="1"/>
    <s v="PRIMERA SEMANA"/>
    <n v="2"/>
    <s v="FEBRERO"/>
    <n v="8"/>
    <s v="NESTOR ENRIQUE MARTINEZ GUILLÉN"/>
    <n v="2024"/>
    <n v="2024"/>
    <n v="157"/>
    <n v="1"/>
    <n v="6"/>
    <m/>
    <s v="Feb  9 2024 11:03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4.5"/>
    <m/>
    <s v="Feb  9 2024 11:18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4.95"/>
    <m/>
    <s v="Feb  9 2024 11:20AM"/>
    <x v="17"/>
    <x v="17"/>
    <n v="29"/>
    <s v="CARTON 30 UNIDADES"/>
    <n v="1"/>
    <s v="PRODUCTOS AGROPECUARIOS"/>
    <n v="8"/>
    <x v="2"/>
    <n v="3.75"/>
    <n v="1.7"/>
    <s v="Huevo Grande Cartón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231"/>
    <n v="1"/>
    <n v="44"/>
    <n v="0.5"/>
    <s v="Feb  9 2024 11:36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157"/>
    <n v="1"/>
    <n v="86"/>
    <n v="0.95"/>
    <s v="Feb  9 2024 11:36AM"/>
    <x v="4"/>
    <x v="4"/>
    <n v="51"/>
    <s v="QUINTAL"/>
    <n v="1"/>
    <s v="PRODUCTOS AGROPECUARIOS"/>
    <n v="1"/>
    <x v="0"/>
    <n v="100"/>
    <n v="45.45"/>
    <s v="Frijol Rojo Importado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m/>
    <n v="1.25"/>
    <s v="Feb  9 2024 11:37AM"/>
    <x v="107"/>
    <x v="106"/>
    <n v="51"/>
    <s v="QUINTAL"/>
    <n v="1"/>
    <s v="PRODUCTOS AGROPECUARIOS"/>
    <n v="1"/>
    <x v="0"/>
    <n v="100"/>
    <n v="45.45"/>
    <s v="Frijol Blanco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22"/>
    <n v="0.35"/>
    <s v="Feb  9 2024 11:38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17"/>
    <m/>
    <s v="Feb  9 2024 11:38AM"/>
    <x v="2"/>
    <x v="2"/>
    <n v="51"/>
    <s v="QUINTAL"/>
    <n v="1"/>
    <s v="PRODUCTOS AGROPECUARIOS"/>
    <n v="1"/>
    <x v="0"/>
    <n v="100"/>
    <n v="45.45"/>
    <s v="Sorgo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m/>
    <n v="1.5"/>
    <s v="Feb  9 2024 11:38AM"/>
    <x v="12"/>
    <x v="12"/>
    <n v="51"/>
    <s v="QUINTAL"/>
    <n v="1"/>
    <s v="PRODUCTOS AGROPECUARIOS"/>
    <n v="4"/>
    <x v="1"/>
    <n v="100"/>
    <n v="45.45"/>
    <s v="Achiote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49.2"/>
    <m/>
    <s v="Feb  9 2024 11:39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215"/>
    <n v="2.35"/>
    <s v="Feb  9 2024 11:39AM"/>
    <x v="9"/>
    <x v="9"/>
    <n v="51"/>
    <s v="QUINTAL"/>
    <n v="1"/>
    <s v="PRODUCTOS AGROPECUARIOS"/>
    <n v="4"/>
    <x v="1"/>
    <n v="100"/>
    <n v="45.45"/>
    <s v="Cacao 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83"/>
    <n v="1"/>
    <s v="Feb  9 2024 11:39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20.5"/>
    <n v="0.5"/>
    <s v="Feb  9 2024 11:39AM"/>
    <x v="80"/>
    <x v="80"/>
    <n v="13"/>
    <s v="BOLSA 50 LB"/>
    <n v="1"/>
    <s v="PRODUCTOS AGROPECUARIOS"/>
    <n v="4"/>
    <x v="1"/>
    <n v="50"/>
    <n v="22.73"/>
    <s v="Harina de trigo suave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m/>
    <n v="1"/>
    <s v="Feb  9 2024 11:40AM"/>
    <x v="81"/>
    <x v="81"/>
    <n v="1"/>
    <s v="96 UNIDADES 144 LB"/>
    <n v="1"/>
    <s v="PRODUCTOS AGROPECUARIOS"/>
    <n v="4"/>
    <x v="1"/>
    <n v="144"/>
    <n v="65.45"/>
    <s v="Panela de primera clase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4"/>
    <m/>
    <s v="Feb  9 2024 11:40AM"/>
    <x v="11"/>
    <x v="11"/>
    <n v="16"/>
    <s v="BOTELLA"/>
    <n v="1"/>
    <s v="PRODUCTOS AGROPECUARIOS"/>
    <n v="4"/>
    <x v="1"/>
    <n v="2.6"/>
    <n v="1.18"/>
    <s v="Miel de abeja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12"/>
    <m/>
    <s v="Feb  9 2024 11:40AM"/>
    <x v="10"/>
    <x v="10"/>
    <n v="51"/>
    <s v="QUINTAL"/>
    <n v="1"/>
    <s v="PRODUCTOS AGROPECUARIOS"/>
    <n v="4"/>
    <x v="1"/>
    <n v="100"/>
    <n v="45.45"/>
    <s v="Sal corriente yodada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m/>
    <n v="0.9"/>
    <s v="Feb  9 2024 11:40AM"/>
    <x v="14"/>
    <x v="14"/>
    <n v="51"/>
    <s v="QUINTAL"/>
    <n v="1"/>
    <s v="PRODUCTOS AGROPECUARIOS"/>
    <n v="4"/>
    <x v="1"/>
    <n v="100"/>
    <n v="45.45"/>
    <s v="Soya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42"/>
    <n v="0.65"/>
    <s v="Feb  9 2024 11:41AM"/>
    <x v="15"/>
    <x v="15"/>
    <n v="51"/>
    <s v="QUINTAL"/>
    <n v="1"/>
    <s v="PRODUCTOS AGROPECUARIOS"/>
    <n v="4"/>
    <x v="1"/>
    <n v="100"/>
    <n v="45.45"/>
    <s v="Trigo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25.75"/>
    <m/>
    <s v="Feb  9 2024 11:41AM"/>
    <x v="108"/>
    <x v="107"/>
    <n v="51"/>
    <s v="QUINTAL"/>
    <n v="2"/>
    <s v="INSUMOS AGRICOLAS"/>
    <n v="11"/>
    <x v="10"/>
    <n v="0"/>
    <n v="0"/>
    <m/>
    <s v="FINAL ENGORDE "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31.5"/>
    <m/>
    <s v="Feb  9 2024 11:41AM"/>
    <x v="109"/>
    <x v="108"/>
    <n v="51"/>
    <s v="QUINTAL"/>
    <n v="2"/>
    <s v="INSUMOS AGRICOLAS"/>
    <n v="11"/>
    <x v="10"/>
    <n v="0"/>
    <n v="0"/>
    <m/>
    <s v="INICIO ENGORDE "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27.65"/>
    <m/>
    <s v="Feb  9 2024 11:42AM"/>
    <x v="110"/>
    <x v="109"/>
    <n v="51"/>
    <s v="QUINTAL"/>
    <n v="2"/>
    <s v="INSUMOS AGRICOLAS"/>
    <n v="12"/>
    <x v="11"/>
    <n v="0"/>
    <n v="0"/>
    <m/>
    <s v="ALIPONEDORAS 1 (PONEDORAS)"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26.8"/>
    <m/>
    <s v="Feb  9 2024 11:42AM"/>
    <x v="113"/>
    <x v="112"/>
    <n v="51"/>
    <s v="QUINTAL"/>
    <n v="2"/>
    <s v="INSUMOS AGRICOLAS"/>
    <n v="14"/>
    <x v="13"/>
    <n v="0"/>
    <n v="0"/>
    <m/>
    <s v="VITA CERDO 3"/>
    <n v="0"/>
    <n v="9"/>
    <n v="2"/>
    <n v="6"/>
    <x v="3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35.78"/>
    <m/>
    <s v="Feb  9 2024 12:43PM"/>
    <x v="108"/>
    <x v="107"/>
    <n v="51"/>
    <s v="QUINTAL"/>
    <n v="2"/>
    <s v="INSUMOS AGRICOLAS"/>
    <n v="11"/>
    <x v="10"/>
    <n v="0"/>
    <n v="0"/>
    <m/>
    <s v="FINAL ENGORDE 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36.659999999999997"/>
    <m/>
    <s v="Feb  9 2024 12:44PM"/>
    <x v="109"/>
    <x v="108"/>
    <n v="51"/>
    <s v="QUINTAL"/>
    <n v="2"/>
    <s v="INSUMOS AGRICOLAS"/>
    <n v="11"/>
    <x v="10"/>
    <n v="0"/>
    <n v="0"/>
    <m/>
    <s v="INICIO ENGORDE 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34.01"/>
    <m/>
    <s v="Feb  9 2024 12:44PM"/>
    <x v="167"/>
    <x v="163"/>
    <n v="51"/>
    <s v="QUINTAL"/>
    <n v="2"/>
    <s v="INSUMOS AGRICOLAS"/>
    <n v="12"/>
    <x v="11"/>
    <n v="0"/>
    <n v="0"/>
    <m/>
    <s v="DESARROLLO POLLA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35.479999999999997"/>
    <m/>
    <s v="Feb  9 2024 12:44PM"/>
    <x v="165"/>
    <x v="161"/>
    <n v="51"/>
    <s v="QUINTAL"/>
    <n v="2"/>
    <s v="INSUMOS AGRICOLAS"/>
    <n v="12"/>
    <x v="11"/>
    <n v="0"/>
    <n v="0"/>
    <m/>
    <s v="INICIACION POLLA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30.21"/>
    <m/>
    <s v="Feb  9 2024 12:44PM"/>
    <x v="110"/>
    <x v="109"/>
    <n v="51"/>
    <s v="QUINTAL"/>
    <n v="2"/>
    <s v="INSUMOS AGRICOLAS"/>
    <n v="12"/>
    <x v="11"/>
    <n v="0"/>
    <n v="0"/>
    <m/>
    <s v="ALIPONEDORAS 1 (PONEDORAS)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22.04"/>
    <m/>
    <s v="Feb  9 2024 12:44PM"/>
    <x v="163"/>
    <x v="159"/>
    <n v="51"/>
    <s v="QUINTAL"/>
    <n v="2"/>
    <s v="INSUMOS AGRICOLAS"/>
    <n v="13"/>
    <x v="12"/>
    <n v="0"/>
    <n v="0"/>
    <m/>
    <s v="ALILECHERO 15%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25.11"/>
    <m/>
    <s v="Feb  9 2024 12:45PM"/>
    <x v="112"/>
    <x v="111"/>
    <n v="51"/>
    <s v="QUINTAL"/>
    <n v="2"/>
    <s v="INSUMOS AGRICOLAS"/>
    <n v="13"/>
    <x v="12"/>
    <n v="0"/>
    <n v="0"/>
    <m/>
    <s v="HIPERLECHERO 22%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31.07"/>
    <m/>
    <s v="Feb  9 2024 12:45PM"/>
    <x v="173"/>
    <x v="168"/>
    <n v="51"/>
    <s v="QUINTAL"/>
    <n v="2"/>
    <s v="INSUMOS AGRICOLAS"/>
    <n v="14"/>
    <x v="13"/>
    <n v="0"/>
    <n v="0"/>
    <m/>
    <s v="EN GESTACIÓN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35.020000000000003"/>
    <m/>
    <s v="Feb  9 2024 12:45PM"/>
    <x v="115"/>
    <x v="114"/>
    <n v="77"/>
    <s v="SACO DE 100 LB"/>
    <n v="2"/>
    <s v="INSUMOS AGRICOLAS"/>
    <n v="15"/>
    <x v="14"/>
    <n v="0"/>
    <n v="0"/>
    <m/>
    <s v="FÓRMULA 15-15-15 100 LBS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84.84"/>
    <m/>
    <s v="Feb  9 2024 12:46PM"/>
    <x v="174"/>
    <x v="169"/>
    <n v="71"/>
    <s v="SACO 200 LB"/>
    <n v="2"/>
    <s v="INSUMOS AGRICOLAS"/>
    <n v="15"/>
    <x v="14"/>
    <n v="0"/>
    <n v="0"/>
    <m/>
    <s v="FÓRMULA 15-15-15 200 LBS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29.34"/>
    <m/>
    <s v="Feb  9 2024 12:46PM"/>
    <x v="116"/>
    <x v="115"/>
    <n v="77"/>
    <s v="SACO DE 100 LB"/>
    <n v="2"/>
    <s v="INSUMOS AGRICOLAS"/>
    <n v="15"/>
    <x v="14"/>
    <n v="0"/>
    <n v="0"/>
    <m/>
    <s v="FÓRMULA 16-20-0 100 LBS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68.260000000000005"/>
    <m/>
    <s v="Feb  9 2024 12:46PM"/>
    <x v="175"/>
    <x v="170"/>
    <n v="80"/>
    <s v="SACO DE 220 LB"/>
    <n v="2"/>
    <s v="INSUMOS AGRICOLAS"/>
    <n v="15"/>
    <x v="14"/>
    <n v="0"/>
    <n v="0"/>
    <m/>
    <s v="FÓRMULA 16-20-0 220 LBS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55.23"/>
    <m/>
    <s v="Feb  9 2024 12:46PM"/>
    <x v="117"/>
    <x v="116"/>
    <n v="65"/>
    <s v="SACO 100 LBS"/>
    <n v="2"/>
    <s v="INSUMOS AGRICOLAS"/>
    <n v="15"/>
    <x v="14"/>
    <n v="0"/>
    <n v="0"/>
    <m/>
    <s v="FÓRMULA 18-46-0  100 LBS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49.9"/>
    <m/>
    <s v="Feb  9 2024 12:46PM"/>
    <x v="176"/>
    <x v="171"/>
    <n v="67"/>
    <s v="SACO 150  LB"/>
    <n v="2"/>
    <s v="INSUMOS AGRICOLAS"/>
    <n v="15"/>
    <x v="14"/>
    <n v="0"/>
    <n v="0"/>
    <m/>
    <s v="UREA 46%N 150 LBS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30.05"/>
    <m/>
    <s v="Feb  9 2024 12:47PM"/>
    <x v="170"/>
    <x v="165"/>
    <n v="81"/>
    <s v="SOBRE 100 GRAMOS"/>
    <n v="2"/>
    <s v="INSUMOS AGRICOLAS"/>
    <n v="16"/>
    <x v="15"/>
    <n v="0"/>
    <n v="0"/>
    <m/>
    <s v="AMISTAR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17.489999999999998"/>
    <m/>
    <s v="Feb  9 2024 12:47PM"/>
    <x v="122"/>
    <x v="121"/>
    <n v="84"/>
    <s v="SOBRE 750 GRAMOS"/>
    <n v="2"/>
    <s v="INSUMOS AGRICOLAS"/>
    <n v="16"/>
    <x v="15"/>
    <n v="0"/>
    <n v="0"/>
    <m/>
    <s v="ANTRACOL 70 WP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6.67"/>
    <m/>
    <s v="Feb  9 2024 12:48PM"/>
    <x v="123"/>
    <x v="122"/>
    <n v="47"/>
    <s v="LITRO"/>
    <n v="2"/>
    <s v="INSUMOS AGRICOLAS"/>
    <n v="17"/>
    <x v="16"/>
    <n v="0"/>
    <n v="0"/>
    <m/>
    <s v="HEDONAL 60 SL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36.24"/>
    <m/>
    <s v="Feb  9 2024 12:48PM"/>
    <x v="177"/>
    <x v="172"/>
    <n v="47"/>
    <s v="LITRO"/>
    <n v="2"/>
    <s v="INSUMOS AGRICOLAS"/>
    <n v="17"/>
    <x v="16"/>
    <n v="0"/>
    <n v="0"/>
    <m/>
    <s v="FUSILADE 12.5 EC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4.6399999999999997"/>
    <m/>
    <s v="Feb  9 2024 12:48PM"/>
    <x v="125"/>
    <x v="124"/>
    <n v="47"/>
    <s v="LITRO"/>
    <n v="2"/>
    <s v="INSUMOS AGRICOLAS"/>
    <n v="17"/>
    <x v="16"/>
    <n v="0"/>
    <n v="0"/>
    <m/>
    <s v="GRAMOXONE 20 SL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28.31"/>
    <m/>
    <s v="Feb  9 2024 12:48PM"/>
    <x v="126"/>
    <x v="125"/>
    <n v="2"/>
    <s v="1/2  LITRO"/>
    <n v="2"/>
    <s v="INSUMOS AGRICOLAS"/>
    <n v="18"/>
    <x v="17"/>
    <n v="0"/>
    <n v="0"/>
    <m/>
    <s v="MONARCA 11.25 SE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12.03"/>
    <m/>
    <s v="Feb  9 2024 12:48PM"/>
    <x v="164"/>
    <x v="160"/>
    <n v="47"/>
    <s v="LITRO"/>
    <n v="2"/>
    <s v="INSUMOS AGRICOLAS"/>
    <n v="18"/>
    <x v="17"/>
    <n v="0"/>
    <n v="0"/>
    <m/>
    <s v="CIPERMETRINA 25 EC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311.42"/>
    <m/>
    <s v="Feb  9 2024 12:49PM"/>
    <x v="178"/>
    <x v="173"/>
    <n v="83"/>
    <s v="SOBRE 5,000 SEMILLAS"/>
    <n v="2"/>
    <s v="INSUMOS AGRICOLAS"/>
    <n v="19"/>
    <x v="19"/>
    <n v="0"/>
    <n v="0"/>
    <m/>
    <m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71.069999999999993"/>
    <m/>
    <s v="Feb  9 2024 12:49PM"/>
    <x v="179"/>
    <x v="174"/>
    <n v="82"/>
    <s v="SOBRE 3,000 SEMILLAS"/>
    <n v="2"/>
    <s v="INSUMOS AGRICOLAS"/>
    <n v="19"/>
    <x v="19"/>
    <n v="0"/>
    <n v="0"/>
    <m/>
    <m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20.079999999999998"/>
    <m/>
    <s v="Feb  9 2024 12:49PM"/>
    <x v="180"/>
    <x v="175"/>
    <n v="45"/>
    <s v="LIBRA"/>
    <n v="2"/>
    <s v="INSUMOS AGRICOLAS"/>
    <n v="19"/>
    <x v="19"/>
    <n v="0"/>
    <n v="0"/>
    <m/>
    <m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44.51"/>
    <m/>
    <s v="Feb  9 2024 12:49PM"/>
    <x v="181"/>
    <x v="176"/>
    <n v="45"/>
    <s v="LIBRA"/>
    <n v="2"/>
    <s v="INSUMOS AGRICOLAS"/>
    <n v="19"/>
    <x v="19"/>
    <n v="0"/>
    <n v="0"/>
    <m/>
    <m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29.71"/>
    <m/>
    <s v="Feb  9 2024 12:50PM"/>
    <x v="182"/>
    <x v="177"/>
    <n v="45"/>
    <s v="LIBRA"/>
    <n v="2"/>
    <s v="INSUMOS AGRICOLAS"/>
    <n v="19"/>
    <x v="19"/>
    <n v="0"/>
    <n v="0"/>
    <m/>
    <m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97.47"/>
    <m/>
    <s v="Feb  9 2024 12:50PM"/>
    <x v="183"/>
    <x v="178"/>
    <n v="45"/>
    <s v="LIBRA"/>
    <n v="2"/>
    <s v="INSUMOS AGRICOLAS"/>
    <n v="19"/>
    <x v="19"/>
    <n v="0"/>
    <n v="0"/>
    <m/>
    <m/>
    <n v="0"/>
    <n v="9"/>
    <n v="2"/>
    <n v="7"/>
    <x v="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B00-000000000000}" name="Tabla dinámica1" cacheId="33" applyNumberFormats="0" applyBorderFormats="0" applyFontFormats="0" applyPatternFormats="0" applyAlignmentFormats="0" applyWidthHeightFormats="1" dataCaption="Valores" updatedVersion="6" minRefreshableVersion="3" rowGrandTotals="0" itemPrintTitles="1" createdVersion="4" indent="0" compact="0" compactData="0" multipleFieldFilters="0">
  <location ref="A5:I450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84">
        <item x="5"/>
        <item x="4"/>
        <item x="0"/>
        <item x="6"/>
        <item x="3"/>
        <item x="107"/>
        <item x="1"/>
        <item x="2"/>
        <item x="19"/>
        <item x="20"/>
        <item x="22"/>
        <item x="23"/>
        <item x="147"/>
        <item x="24"/>
        <item x="140"/>
        <item x="26"/>
        <item x="25"/>
        <item x="27"/>
        <item x="28"/>
        <item x="30"/>
        <item x="158"/>
        <item x="31"/>
        <item x="150"/>
        <item x="32"/>
        <item x="160"/>
        <item x="35"/>
        <item x="37"/>
        <item x="38"/>
        <item x="132"/>
        <item x="39"/>
        <item x="41"/>
        <item x="152"/>
        <item x="151"/>
        <item x="42"/>
        <item x="135"/>
        <item x="44"/>
        <item x="43"/>
        <item x="45"/>
        <item x="46"/>
        <item x="47"/>
        <item x="49"/>
        <item x="48"/>
        <item x="50"/>
        <item x="102"/>
        <item x="51"/>
        <item x="52"/>
        <item x="53"/>
        <item x="154"/>
        <item x="59"/>
        <item x="58"/>
        <item x="56"/>
        <item x="57"/>
        <item x="60"/>
        <item x="141"/>
        <item x="143"/>
        <item x="61"/>
        <item x="62"/>
        <item x="63"/>
        <item x="13"/>
        <item x="7"/>
        <item x="8"/>
        <item x="9"/>
        <item x="78"/>
        <item x="79"/>
        <item x="80"/>
        <item x="11"/>
        <item x="81"/>
        <item x="10"/>
        <item x="15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17"/>
        <item x="18"/>
        <item x="86"/>
        <item x="87"/>
        <item x="88"/>
        <item x="89"/>
        <item x="90"/>
        <item x="91"/>
        <item x="92"/>
        <item x="93"/>
        <item x="94"/>
        <item x="97"/>
        <item x="95"/>
        <item x="96"/>
        <item x="98"/>
        <item x="105"/>
        <item x="106"/>
        <item x="99"/>
        <item x="100"/>
        <item x="101"/>
        <item x="55"/>
        <item x="134"/>
        <item x="33"/>
        <item x="153"/>
        <item x="34"/>
        <item x="21"/>
        <item x="142"/>
        <item x="108"/>
        <item x="109"/>
        <item x="145"/>
        <item x="40"/>
        <item x="149"/>
        <item x="157"/>
        <item x="110"/>
        <item x="112"/>
        <item x="119"/>
        <item x="125"/>
        <item x="155"/>
        <item x="156"/>
        <item x="138"/>
        <item x="103"/>
        <item x="12"/>
        <item x="14"/>
        <item x="82"/>
        <item x="36"/>
        <item x="104"/>
        <item x="83"/>
        <item x="84"/>
        <item x="85"/>
        <item x="169"/>
        <item x="114"/>
        <item x="120"/>
        <item x="123"/>
        <item x="124"/>
        <item x="126"/>
        <item x="121"/>
        <item x="167"/>
        <item x="115"/>
        <item x="130"/>
        <item x="164"/>
        <item x="129"/>
        <item x="146"/>
        <item x="133"/>
        <item x="144"/>
        <item x="54"/>
        <item x="137"/>
        <item x="113"/>
        <item x="166"/>
        <item x="127"/>
        <item x="128"/>
        <item x="165"/>
        <item x="163"/>
        <item x="122"/>
        <item x="111"/>
        <item x="116"/>
        <item x="117"/>
        <item x="171"/>
        <item x="162"/>
        <item x="159"/>
        <item x="161"/>
        <item x="16"/>
        <item x="29"/>
        <item x="118"/>
        <item x="131"/>
        <item x="136"/>
        <item x="139"/>
        <item x="148"/>
        <item x="168"/>
        <item x="170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79">
        <item x="49"/>
        <item x="48"/>
        <item x="19"/>
        <item x="13"/>
        <item x="20"/>
        <item x="5"/>
        <item x="7"/>
        <item x="91"/>
        <item x="50"/>
        <item x="92"/>
        <item x="22"/>
        <item x="8"/>
        <item x="9"/>
        <item x="93"/>
        <item x="94"/>
        <item x="97"/>
        <item x="23"/>
        <item x="145"/>
        <item x="24"/>
        <item x="72"/>
        <item x="138"/>
        <item x="26"/>
        <item x="25"/>
        <item x="95"/>
        <item x="27"/>
        <item x="96"/>
        <item x="73"/>
        <item x="86"/>
        <item x="28"/>
        <item x="30"/>
        <item x="4"/>
        <item x="0"/>
        <item x="6"/>
        <item x="3"/>
        <item x="106"/>
        <item x="51"/>
        <item x="52"/>
        <item x="31"/>
        <item x="148"/>
        <item x="78"/>
        <item x="79"/>
        <item x="80"/>
        <item x="17"/>
        <item x="18"/>
        <item x="32"/>
        <item x="53"/>
        <item x="151"/>
        <item x="64"/>
        <item x="74"/>
        <item x="65"/>
        <item x="98"/>
        <item x="104"/>
        <item x="156"/>
        <item x="105"/>
        <item x="99"/>
        <item x="1"/>
        <item x="11"/>
        <item x="76"/>
        <item x="59"/>
        <item x="58"/>
        <item x="81"/>
        <item x="35"/>
        <item x="56"/>
        <item x="57"/>
        <item x="77"/>
        <item x="37"/>
        <item x="38"/>
        <item x="60"/>
        <item x="139"/>
        <item x="141"/>
        <item x="131"/>
        <item x="39"/>
        <item x="61"/>
        <item x="62"/>
        <item x="66"/>
        <item x="67"/>
        <item x="75"/>
        <item x="68"/>
        <item x="69"/>
        <item x="87"/>
        <item x="88"/>
        <item x="89"/>
        <item x="90"/>
        <item x="41"/>
        <item x="149"/>
        <item x="100"/>
        <item x="10"/>
        <item x="70"/>
        <item x="42"/>
        <item x="133"/>
        <item x="71"/>
        <item x="2"/>
        <item x="63"/>
        <item x="101"/>
        <item x="44"/>
        <item x="43"/>
        <item x="15"/>
        <item x="45"/>
        <item x="46"/>
        <item x="47"/>
        <item x="55"/>
        <item x="33"/>
        <item x="150"/>
        <item x="34"/>
        <item x="21"/>
        <item x="140"/>
        <item x="107"/>
        <item x="108"/>
        <item x="163"/>
        <item x="143"/>
        <item x="40"/>
        <item x="147"/>
        <item x="154"/>
        <item x="109"/>
        <item x="111"/>
        <item x="118"/>
        <item x="124"/>
        <item x="152"/>
        <item x="153"/>
        <item x="136"/>
        <item x="102"/>
        <item x="12"/>
        <item x="14"/>
        <item x="82"/>
        <item x="36"/>
        <item x="103"/>
        <item x="83"/>
        <item x="84"/>
        <item x="85"/>
        <item x="113"/>
        <item x="119"/>
        <item x="122"/>
        <item x="123"/>
        <item x="125"/>
        <item x="120"/>
        <item x="114"/>
        <item x="129"/>
        <item x="160"/>
        <item x="128"/>
        <item x="144"/>
        <item x="132"/>
        <item x="142"/>
        <item x="54"/>
        <item x="135"/>
        <item x="112"/>
        <item x="162"/>
        <item x="126"/>
        <item x="127"/>
        <item x="161"/>
        <item x="159"/>
        <item x="121"/>
        <item x="110"/>
        <item x="115"/>
        <item x="116"/>
        <item x="166"/>
        <item x="158"/>
        <item x="155"/>
        <item x="157"/>
        <item x="16"/>
        <item x="29"/>
        <item x="117"/>
        <item x="130"/>
        <item x="134"/>
        <item x="137"/>
        <item x="146"/>
        <item x="164"/>
        <item x="165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20">
        <item x="1"/>
        <item x="5"/>
        <item x="7"/>
        <item x="6"/>
        <item x="4"/>
        <item x="0"/>
        <item x="3"/>
        <item x="8"/>
        <item x="2"/>
        <item x="9"/>
        <item h="1" x="10"/>
        <item h="1" x="11"/>
        <item h="1" x="12"/>
        <item h="1" x="14"/>
        <item h="1" x="16"/>
        <item h="1" x="13"/>
        <item h="1" x="17"/>
        <item h="1" x="15"/>
        <item h="1" x="18"/>
        <item h="1" x="1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7">
        <item x="5"/>
        <item x="1"/>
        <item x="2"/>
        <item x="0"/>
        <item x="3"/>
        <item x="4"/>
        <item x="6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445">
    <i>
      <x/>
      <x v="1"/>
      <x v="5"/>
    </i>
    <i r="1">
      <x v="3"/>
      <x v="5"/>
    </i>
    <i r="1">
      <x v="4"/>
      <x v="5"/>
    </i>
    <i r="1">
      <x v="5"/>
      <x v="5"/>
    </i>
    <i>
      <x v="1"/>
      <x v="1"/>
      <x v="30"/>
    </i>
    <i r="1">
      <x v="3"/>
      <x v="30"/>
    </i>
    <i r="1">
      <x v="4"/>
      <x v="30"/>
    </i>
    <i r="1">
      <x v="5"/>
      <x v="30"/>
    </i>
    <i>
      <x v="2"/>
      <x v="1"/>
      <x v="31"/>
    </i>
    <i r="1">
      <x v="3"/>
      <x v="31"/>
    </i>
    <i r="1">
      <x v="4"/>
      <x v="31"/>
    </i>
    <i r="1">
      <x v="5"/>
      <x v="31"/>
    </i>
    <i>
      <x v="3"/>
      <x v="1"/>
      <x v="32"/>
    </i>
    <i>
      <x v="4"/>
      <x v="1"/>
      <x v="33"/>
    </i>
    <i r="1">
      <x v="3"/>
      <x v="33"/>
    </i>
    <i r="1">
      <x v="4"/>
      <x v="33"/>
    </i>
    <i r="1">
      <x v="5"/>
      <x v="33"/>
    </i>
    <i>
      <x v="5"/>
      <x v="3"/>
      <x v="34"/>
    </i>
    <i r="1">
      <x v="4"/>
      <x v="34"/>
    </i>
    <i r="1">
      <x v="5"/>
      <x v="34"/>
    </i>
    <i>
      <x v="6"/>
      <x v="1"/>
      <x v="55"/>
    </i>
    <i r="1">
      <x v="3"/>
      <x v="55"/>
    </i>
    <i r="1">
      <x v="4"/>
      <x v="55"/>
    </i>
    <i r="1">
      <x v="5"/>
      <x v="55"/>
    </i>
    <i>
      <x v="7"/>
      <x v="1"/>
      <x v="91"/>
    </i>
    <i r="1">
      <x v="3"/>
      <x v="91"/>
    </i>
    <i r="1">
      <x v="4"/>
      <x v="91"/>
    </i>
    <i r="1">
      <x v="5"/>
      <x v="91"/>
    </i>
    <i>
      <x v="8"/>
      <x/>
      <x v="2"/>
    </i>
    <i r="1">
      <x v="2"/>
      <x v="2"/>
    </i>
    <i r="1">
      <x v="3"/>
      <x v="2"/>
    </i>
    <i r="1">
      <x v="4"/>
      <x v="2"/>
    </i>
    <i r="1">
      <x v="5"/>
      <x v="2"/>
    </i>
    <i>
      <x v="9"/>
      <x/>
      <x v="4"/>
    </i>
    <i r="1">
      <x v="3"/>
      <x v="4"/>
    </i>
    <i r="1">
      <x v="4"/>
      <x v="4"/>
    </i>
    <i r="1">
      <x v="5"/>
      <x v="4"/>
    </i>
    <i>
      <x v="10"/>
      <x/>
      <x v="10"/>
    </i>
    <i r="1">
      <x v="3"/>
      <x v="10"/>
    </i>
    <i r="1">
      <x v="4"/>
      <x v="10"/>
    </i>
    <i r="1">
      <x v="5"/>
      <x v="10"/>
    </i>
    <i>
      <x v="11"/>
      <x/>
      <x v="16"/>
    </i>
    <i r="1">
      <x v="2"/>
      <x v="16"/>
    </i>
    <i r="1">
      <x v="3"/>
      <x v="16"/>
    </i>
    <i r="1">
      <x v="4"/>
      <x v="16"/>
    </i>
    <i r="1">
      <x v="5"/>
      <x v="16"/>
    </i>
    <i>
      <x v="12"/>
      <x/>
      <x v="17"/>
    </i>
    <i>
      <x v="13"/>
      <x/>
      <x v="18"/>
    </i>
    <i r="1">
      <x v="2"/>
      <x v="18"/>
    </i>
    <i r="1">
      <x v="3"/>
      <x v="18"/>
    </i>
    <i r="1">
      <x v="4"/>
      <x v="18"/>
    </i>
    <i r="1">
      <x v="5"/>
      <x v="18"/>
    </i>
    <i>
      <x v="14"/>
      <x/>
      <x v="20"/>
    </i>
    <i r="1">
      <x v="3"/>
      <x v="20"/>
    </i>
    <i r="1">
      <x v="5"/>
      <x v="20"/>
    </i>
    <i>
      <x v="15"/>
      <x/>
      <x v="21"/>
    </i>
    <i r="1">
      <x v="2"/>
      <x v="21"/>
    </i>
    <i r="1">
      <x v="3"/>
      <x v="21"/>
    </i>
    <i r="1">
      <x v="4"/>
      <x v="21"/>
    </i>
    <i r="1">
      <x v="5"/>
      <x v="21"/>
    </i>
    <i>
      <x v="16"/>
      <x/>
      <x v="22"/>
    </i>
    <i r="1">
      <x v="2"/>
      <x v="22"/>
    </i>
    <i r="1">
      <x v="3"/>
      <x v="22"/>
    </i>
    <i r="1">
      <x v="4"/>
      <x v="22"/>
    </i>
    <i r="1">
      <x v="5"/>
      <x v="22"/>
    </i>
    <i>
      <x v="17"/>
      <x/>
      <x v="24"/>
    </i>
    <i r="1">
      <x v="3"/>
      <x v="24"/>
    </i>
    <i r="1">
      <x v="4"/>
      <x v="24"/>
    </i>
    <i r="1">
      <x v="5"/>
      <x v="24"/>
    </i>
    <i>
      <x v="18"/>
      <x/>
      <x v="28"/>
    </i>
    <i r="1">
      <x v="3"/>
      <x v="28"/>
    </i>
    <i r="1">
      <x v="4"/>
      <x v="28"/>
    </i>
    <i r="1">
      <x v="5"/>
      <x v="28"/>
    </i>
    <i>
      <x v="19"/>
      <x/>
      <x v="29"/>
    </i>
    <i r="1">
      <x v="3"/>
      <x v="29"/>
    </i>
    <i r="1">
      <x v="4"/>
      <x v="29"/>
    </i>
    <i>
      <x v="20"/>
      <x/>
      <x v="29"/>
    </i>
    <i>
      <x v="21"/>
      <x/>
      <x v="37"/>
    </i>
    <i r="1">
      <x v="3"/>
      <x v="37"/>
    </i>
    <i r="1">
      <x v="4"/>
      <x v="37"/>
    </i>
    <i r="1">
      <x v="5"/>
      <x v="37"/>
    </i>
    <i>
      <x v="22"/>
      <x/>
      <x v="38"/>
    </i>
    <i>
      <x v="23"/>
      <x/>
      <x v="44"/>
    </i>
    <i r="1">
      <x v="3"/>
      <x v="44"/>
    </i>
    <i r="1">
      <x v="4"/>
      <x v="44"/>
    </i>
    <i r="1">
      <x v="5"/>
      <x v="44"/>
    </i>
    <i>
      <x v="24"/>
      <x/>
      <x v="52"/>
    </i>
    <i>
      <x v="25"/>
      <x/>
      <x v="61"/>
    </i>
    <i r="1">
      <x v="2"/>
      <x v="61"/>
    </i>
    <i r="1">
      <x v="3"/>
      <x v="61"/>
    </i>
    <i r="1">
      <x v="4"/>
      <x v="61"/>
    </i>
    <i r="1">
      <x v="5"/>
      <x v="61"/>
    </i>
    <i>
      <x v="26"/>
      <x/>
      <x v="65"/>
    </i>
    <i r="1">
      <x v="3"/>
      <x v="65"/>
    </i>
    <i r="1">
      <x v="4"/>
      <x v="65"/>
    </i>
    <i r="1">
      <x v="5"/>
      <x v="65"/>
    </i>
    <i>
      <x v="27"/>
      <x/>
      <x v="66"/>
    </i>
    <i r="1">
      <x v="3"/>
      <x v="66"/>
    </i>
    <i r="1">
      <x v="5"/>
      <x v="66"/>
    </i>
    <i>
      <x v="28"/>
      <x/>
      <x v="70"/>
    </i>
    <i r="1">
      <x v="4"/>
      <x v="70"/>
    </i>
    <i>
      <x v="29"/>
      <x/>
      <x v="71"/>
    </i>
    <i r="1">
      <x v="3"/>
      <x v="71"/>
    </i>
    <i>
      <x v="30"/>
      <x/>
      <x v="83"/>
    </i>
    <i r="1">
      <x v="3"/>
      <x v="83"/>
    </i>
    <i r="1">
      <x v="5"/>
      <x v="83"/>
    </i>
    <i>
      <x v="31"/>
      <x/>
      <x v="84"/>
    </i>
    <i>
      <x v="32"/>
      <x/>
      <x v="84"/>
    </i>
    <i>
      <x v="33"/>
      <x/>
      <x v="88"/>
    </i>
    <i r="1">
      <x v="3"/>
      <x v="88"/>
    </i>
    <i r="1">
      <x v="5"/>
      <x v="88"/>
    </i>
    <i>
      <x v="34"/>
      <x/>
      <x v="89"/>
    </i>
    <i r="1">
      <x v="4"/>
      <x v="89"/>
    </i>
    <i>
      <x v="35"/>
      <x/>
      <x v="94"/>
    </i>
    <i r="1">
      <x v="3"/>
      <x v="94"/>
    </i>
    <i r="1">
      <x v="5"/>
      <x v="94"/>
    </i>
    <i>
      <x v="36"/>
      <x/>
      <x v="95"/>
    </i>
    <i r="1">
      <x v="2"/>
      <x v="95"/>
    </i>
    <i r="1">
      <x v="3"/>
      <x v="95"/>
    </i>
    <i r="1">
      <x v="4"/>
      <x v="95"/>
    </i>
    <i>
      <x v="37"/>
      <x/>
      <x v="97"/>
    </i>
    <i r="1">
      <x v="3"/>
      <x v="97"/>
    </i>
    <i r="1">
      <x v="4"/>
      <x v="97"/>
    </i>
    <i r="1">
      <x v="5"/>
      <x v="97"/>
    </i>
    <i>
      <x v="38"/>
      <x/>
      <x v="98"/>
    </i>
    <i r="1">
      <x v="2"/>
      <x v="98"/>
    </i>
    <i r="1">
      <x v="3"/>
      <x v="98"/>
    </i>
    <i r="1">
      <x v="4"/>
      <x v="98"/>
    </i>
    <i r="1">
      <x v="5"/>
      <x v="98"/>
    </i>
    <i>
      <x v="39"/>
      <x/>
      <x v="99"/>
    </i>
    <i r="1">
      <x v="2"/>
      <x v="99"/>
    </i>
    <i r="1">
      <x v="3"/>
      <x v="99"/>
    </i>
    <i r="1">
      <x v="5"/>
      <x v="99"/>
    </i>
    <i>
      <x v="40"/>
      <x/>
      <x/>
    </i>
    <i r="1">
      <x v="2"/>
      <x/>
    </i>
    <i r="1">
      <x v="3"/>
      <x/>
    </i>
    <i>
      <x v="41"/>
      <x/>
      <x v="1"/>
    </i>
    <i r="1">
      <x v="3"/>
      <x v="1"/>
    </i>
    <i r="1">
      <x v="4"/>
      <x v="1"/>
    </i>
    <i r="1">
      <x v="5"/>
      <x v="1"/>
    </i>
    <i>
      <x v="42"/>
      <x/>
      <x v="8"/>
    </i>
    <i r="1">
      <x v="3"/>
      <x v="8"/>
    </i>
    <i r="1">
      <x v="4"/>
      <x v="8"/>
    </i>
    <i r="1">
      <x v="5"/>
      <x v="8"/>
    </i>
    <i>
      <x v="43"/>
      <x/>
      <x v="8"/>
    </i>
    <i r="1">
      <x v="2"/>
      <x v="8"/>
    </i>
    <i>
      <x v="44"/>
      <x/>
      <x v="35"/>
    </i>
    <i r="1">
      <x v="3"/>
      <x v="35"/>
    </i>
    <i>
      <x v="45"/>
      <x/>
      <x v="36"/>
    </i>
    <i r="1">
      <x v="2"/>
      <x v="36"/>
    </i>
    <i r="1">
      <x v="3"/>
      <x v="36"/>
    </i>
    <i>
      <x v="46"/>
      <x/>
      <x v="45"/>
    </i>
    <i r="1">
      <x v="2"/>
      <x v="45"/>
    </i>
    <i r="1">
      <x v="3"/>
      <x v="45"/>
    </i>
    <i r="1">
      <x v="4"/>
      <x v="45"/>
    </i>
    <i>
      <x v="47"/>
      <x/>
      <x v="46"/>
    </i>
    <i r="1">
      <x v="5"/>
      <x v="46"/>
    </i>
    <i>
      <x v="48"/>
      <x/>
      <x v="58"/>
    </i>
    <i r="1">
      <x v="2"/>
      <x v="58"/>
    </i>
    <i r="1">
      <x v="3"/>
      <x v="58"/>
    </i>
    <i r="1">
      <x v="4"/>
      <x v="58"/>
    </i>
    <i>
      <x v="49"/>
      <x/>
      <x v="59"/>
    </i>
    <i r="1">
      <x v="2"/>
      <x v="59"/>
    </i>
    <i r="1">
      <x v="3"/>
      <x v="59"/>
    </i>
    <i r="1">
      <x v="4"/>
      <x v="59"/>
    </i>
    <i r="1">
      <x v="5"/>
      <x v="59"/>
    </i>
    <i>
      <x v="50"/>
      <x/>
      <x v="62"/>
    </i>
    <i r="1">
      <x v="3"/>
      <x v="62"/>
    </i>
    <i r="1">
      <x v="5"/>
      <x v="62"/>
    </i>
    <i>
      <x v="51"/>
      <x/>
      <x v="63"/>
    </i>
    <i r="1">
      <x v="3"/>
      <x v="63"/>
    </i>
    <i>
      <x v="52"/>
      <x/>
      <x v="67"/>
    </i>
    <i r="1">
      <x v="2"/>
      <x v="67"/>
    </i>
    <i r="1">
      <x v="3"/>
      <x v="67"/>
    </i>
    <i r="1">
      <x v="4"/>
      <x v="67"/>
    </i>
    <i r="1">
      <x v="5"/>
      <x v="67"/>
    </i>
    <i>
      <x v="53"/>
      <x/>
      <x v="68"/>
    </i>
    <i r="1">
      <x v="4"/>
      <x v="68"/>
    </i>
    <i>
      <x v="54"/>
      <x/>
      <x v="69"/>
    </i>
    <i r="1">
      <x v="5"/>
      <x v="69"/>
    </i>
    <i>
      <x v="55"/>
      <x/>
      <x v="72"/>
    </i>
    <i r="1">
      <x v="2"/>
      <x v="72"/>
    </i>
    <i r="1">
      <x v="3"/>
      <x v="72"/>
    </i>
    <i r="1">
      <x v="4"/>
      <x v="72"/>
    </i>
    <i r="1">
      <x v="5"/>
      <x v="72"/>
    </i>
    <i>
      <x v="56"/>
      <x/>
      <x v="73"/>
    </i>
    <i r="1">
      <x v="3"/>
      <x v="73"/>
    </i>
    <i r="1">
      <x v="4"/>
      <x v="73"/>
    </i>
    <i>
      <x v="57"/>
      <x/>
      <x v="92"/>
    </i>
    <i r="1">
      <x v="3"/>
      <x v="92"/>
    </i>
    <i r="1">
      <x v="4"/>
      <x v="92"/>
    </i>
    <i r="1">
      <x v="5"/>
      <x v="92"/>
    </i>
    <i>
      <x v="58"/>
      <x v="1"/>
      <x v="3"/>
    </i>
    <i r="1">
      <x v="2"/>
      <x v="3"/>
    </i>
    <i r="1">
      <x v="3"/>
      <x v="3"/>
    </i>
    <i r="1">
      <x v="4"/>
      <x v="3"/>
    </i>
    <i r="1">
      <x v="5"/>
      <x v="3"/>
    </i>
    <i>
      <x v="59"/>
      <x v="1"/>
      <x v="6"/>
    </i>
    <i r="1">
      <x v="2"/>
      <x v="6"/>
    </i>
    <i r="1">
      <x v="3"/>
      <x v="6"/>
    </i>
    <i r="1">
      <x v="4"/>
      <x v="6"/>
    </i>
    <i r="1">
      <x v="5"/>
      <x v="6"/>
    </i>
    <i>
      <x v="60"/>
      <x v="1"/>
      <x v="11"/>
    </i>
    <i r="1">
      <x v="2"/>
      <x v="11"/>
    </i>
    <i r="1">
      <x v="3"/>
      <x v="11"/>
    </i>
    <i r="1">
      <x v="4"/>
      <x v="11"/>
    </i>
    <i r="1">
      <x v="5"/>
      <x v="11"/>
    </i>
    <i>
      <x v="61"/>
      <x v="1"/>
      <x v="12"/>
    </i>
    <i r="1">
      <x v="2"/>
      <x v="12"/>
    </i>
    <i r="1">
      <x v="3"/>
      <x v="12"/>
    </i>
    <i r="1">
      <x v="4"/>
      <x v="12"/>
    </i>
    <i r="1">
      <x v="5"/>
      <x v="12"/>
    </i>
    <i>
      <x v="62"/>
      <x v="2"/>
      <x v="39"/>
    </i>
    <i>
      <x v="63"/>
      <x v="2"/>
      <x v="40"/>
    </i>
    <i r="1">
      <x v="3"/>
      <x v="40"/>
    </i>
    <i>
      <x v="64"/>
      <x v="2"/>
      <x v="41"/>
    </i>
    <i r="1">
      <x v="3"/>
      <x v="41"/>
    </i>
    <i r="1">
      <x v="4"/>
      <x v="41"/>
    </i>
    <i r="1">
      <x v="5"/>
      <x v="41"/>
    </i>
    <i>
      <x v="65"/>
      <x v="2"/>
      <x v="56"/>
    </i>
    <i r="1">
      <x v="3"/>
      <x v="56"/>
    </i>
    <i r="1">
      <x v="4"/>
      <x v="56"/>
    </i>
    <i r="1">
      <x v="5"/>
      <x v="56"/>
    </i>
    <i>
      <x v="66"/>
      <x v="2"/>
      <x v="60"/>
    </i>
    <i r="1">
      <x v="3"/>
      <x v="60"/>
    </i>
    <i r="1">
      <x v="4"/>
      <x v="60"/>
    </i>
    <i r="1">
      <x v="5"/>
      <x v="60"/>
    </i>
    <i>
      <x v="67"/>
      <x v="1"/>
      <x v="86"/>
    </i>
    <i r="1">
      <x v="2"/>
      <x v="86"/>
    </i>
    <i r="1">
      <x v="3"/>
      <x v="86"/>
    </i>
    <i r="1">
      <x v="4"/>
      <x v="86"/>
    </i>
    <i r="1">
      <x v="5"/>
      <x v="86"/>
    </i>
    <i>
      <x v="68"/>
      <x v="1"/>
      <x v="96"/>
    </i>
    <i r="1">
      <x v="2"/>
      <x v="96"/>
    </i>
    <i r="1">
      <x v="4"/>
      <x v="96"/>
    </i>
    <i r="1">
      <x v="5"/>
      <x v="96"/>
    </i>
    <i>
      <x v="69"/>
      <x v="2"/>
      <x v="47"/>
    </i>
    <i r="1">
      <x v="3"/>
      <x v="47"/>
    </i>
    <i r="1">
      <x v="4"/>
      <x v="47"/>
    </i>
    <i r="1">
      <x v="5"/>
      <x v="47"/>
    </i>
    <i>
      <x v="70"/>
      <x v="2"/>
      <x v="49"/>
    </i>
    <i r="1">
      <x v="3"/>
      <x v="49"/>
    </i>
    <i r="1">
      <x v="4"/>
      <x v="49"/>
    </i>
    <i r="1">
      <x v="5"/>
      <x v="49"/>
    </i>
    <i>
      <x v="71"/>
      <x v="2"/>
      <x v="74"/>
    </i>
    <i r="1">
      <x v="3"/>
      <x v="74"/>
    </i>
    <i r="1">
      <x v="4"/>
      <x v="74"/>
    </i>
    <i r="1">
      <x v="5"/>
      <x v="74"/>
    </i>
    <i>
      <x v="72"/>
      <x v="2"/>
      <x v="75"/>
    </i>
    <i r="1">
      <x v="3"/>
      <x v="75"/>
    </i>
    <i r="1">
      <x v="4"/>
      <x v="75"/>
    </i>
    <i r="1">
      <x v="5"/>
      <x v="75"/>
    </i>
    <i>
      <x v="73"/>
      <x v="2"/>
      <x v="77"/>
    </i>
    <i r="1">
      <x v="3"/>
      <x v="77"/>
    </i>
    <i r="1">
      <x v="4"/>
      <x v="77"/>
    </i>
    <i r="1">
      <x v="5"/>
      <x v="77"/>
    </i>
    <i>
      <x v="74"/>
      <x v="2"/>
      <x v="78"/>
    </i>
    <i r="1">
      <x v="3"/>
      <x v="78"/>
    </i>
    <i r="1">
      <x v="4"/>
      <x v="78"/>
    </i>
    <i r="1">
      <x v="5"/>
      <x v="78"/>
    </i>
    <i>
      <x v="75"/>
      <x v="2"/>
      <x v="87"/>
    </i>
    <i r="1">
      <x v="3"/>
      <x v="87"/>
    </i>
    <i r="1">
      <x v="4"/>
      <x v="87"/>
    </i>
    <i r="1">
      <x v="5"/>
      <x v="87"/>
    </i>
    <i>
      <x v="76"/>
      <x v="2"/>
      <x v="90"/>
    </i>
    <i r="1">
      <x v="3"/>
      <x v="90"/>
    </i>
    <i r="1">
      <x v="4"/>
      <x v="90"/>
    </i>
    <i r="1">
      <x v="5"/>
      <x v="90"/>
    </i>
    <i>
      <x v="77"/>
      <x v="2"/>
      <x v="19"/>
    </i>
    <i r="1">
      <x v="3"/>
      <x v="19"/>
    </i>
    <i r="1">
      <x v="4"/>
      <x v="19"/>
    </i>
    <i r="1">
      <x v="5"/>
      <x v="19"/>
    </i>
    <i>
      <x v="78"/>
      <x v="2"/>
      <x v="26"/>
    </i>
    <i r="1">
      <x v="3"/>
      <x v="26"/>
    </i>
    <i r="1">
      <x v="4"/>
      <x v="26"/>
    </i>
    <i r="1">
      <x v="5"/>
      <x v="26"/>
    </i>
    <i>
      <x v="79"/>
      <x v="2"/>
      <x v="48"/>
    </i>
    <i r="1">
      <x v="3"/>
      <x v="48"/>
    </i>
    <i r="1">
      <x v="4"/>
      <x v="48"/>
    </i>
    <i r="1">
      <x v="5"/>
      <x v="48"/>
    </i>
    <i>
      <x v="80"/>
      <x v="2"/>
      <x v="76"/>
    </i>
    <i r="1">
      <x v="3"/>
      <x v="76"/>
    </i>
    <i r="1">
      <x v="4"/>
      <x v="76"/>
    </i>
    <i r="1">
      <x v="5"/>
      <x v="76"/>
    </i>
    <i>
      <x v="81"/>
      <x v="2"/>
      <x v="57"/>
    </i>
    <i r="1">
      <x v="3"/>
      <x v="57"/>
    </i>
    <i r="1">
      <x v="4"/>
      <x v="57"/>
    </i>
    <i r="1">
      <x v="5"/>
      <x v="57"/>
    </i>
    <i>
      <x v="82"/>
      <x v="2"/>
      <x v="64"/>
    </i>
    <i r="1">
      <x v="3"/>
      <x v="64"/>
    </i>
    <i r="1">
      <x v="4"/>
      <x v="64"/>
    </i>
    <i r="1">
      <x v="5"/>
      <x v="64"/>
    </i>
    <i>
      <x v="83"/>
      <x v="2"/>
      <x v="42"/>
    </i>
    <i r="1">
      <x v="3"/>
      <x v="42"/>
    </i>
    <i r="1">
      <x v="4"/>
      <x v="42"/>
    </i>
    <i>
      <x v="84"/>
      <x v="2"/>
      <x v="43"/>
    </i>
    <i r="1">
      <x v="3"/>
      <x v="43"/>
    </i>
    <i r="1">
      <x v="4"/>
      <x v="43"/>
    </i>
    <i r="1">
      <x v="5"/>
      <x v="43"/>
    </i>
    <i>
      <x v="85"/>
      <x v="2"/>
      <x v="27"/>
    </i>
    <i r="1">
      <x v="3"/>
      <x v="27"/>
    </i>
    <i r="1">
      <x v="4"/>
      <x v="27"/>
    </i>
    <i r="1">
      <x v="5"/>
      <x v="27"/>
    </i>
    <i>
      <x v="86"/>
      <x v="2"/>
      <x v="79"/>
    </i>
    <i r="1">
      <x v="3"/>
      <x v="79"/>
    </i>
    <i r="1">
      <x v="4"/>
      <x v="79"/>
    </i>
    <i r="1">
      <x v="5"/>
      <x v="79"/>
    </i>
    <i>
      <x v="87"/>
      <x v="2"/>
      <x v="80"/>
    </i>
    <i r="1">
      <x v="3"/>
      <x v="80"/>
    </i>
    <i r="1">
      <x v="4"/>
      <x v="80"/>
    </i>
    <i r="1">
      <x v="5"/>
      <x v="80"/>
    </i>
    <i>
      <x v="88"/>
      <x v="2"/>
      <x v="81"/>
    </i>
    <i r="1">
      <x v="3"/>
      <x v="81"/>
    </i>
    <i r="1">
      <x v="4"/>
      <x v="81"/>
    </i>
    <i r="1">
      <x v="5"/>
      <x v="81"/>
    </i>
    <i>
      <x v="89"/>
      <x v="2"/>
      <x v="82"/>
    </i>
    <i r="1">
      <x v="3"/>
      <x v="82"/>
    </i>
    <i r="1">
      <x v="4"/>
      <x v="82"/>
    </i>
    <i>
      <x v="90"/>
      <x/>
      <x v="7"/>
    </i>
    <i r="1">
      <x v="2"/>
      <x v="7"/>
    </i>
    <i r="1">
      <x v="3"/>
      <x v="7"/>
    </i>
    <i r="1">
      <x v="4"/>
      <x v="7"/>
    </i>
    <i r="1">
      <x v="5"/>
      <x v="7"/>
    </i>
    <i>
      <x v="91"/>
      <x/>
      <x v="9"/>
    </i>
    <i r="1">
      <x v="2"/>
      <x v="9"/>
    </i>
    <i r="1">
      <x v="3"/>
      <x v="9"/>
    </i>
    <i r="1">
      <x v="4"/>
      <x v="9"/>
    </i>
    <i r="1">
      <x v="5"/>
      <x v="9"/>
    </i>
    <i>
      <x v="92"/>
      <x/>
      <x v="13"/>
    </i>
    <i r="1">
      <x v="2"/>
      <x v="13"/>
    </i>
    <i r="1">
      <x v="3"/>
      <x v="13"/>
    </i>
    <i r="1">
      <x v="4"/>
      <x v="13"/>
    </i>
    <i r="1">
      <x v="5"/>
      <x v="13"/>
    </i>
    <i>
      <x v="93"/>
      <x/>
      <x v="14"/>
    </i>
    <i r="1">
      <x v="2"/>
      <x v="14"/>
    </i>
    <i r="1">
      <x v="3"/>
      <x v="14"/>
    </i>
    <i r="1">
      <x v="4"/>
      <x v="14"/>
    </i>
    <i>
      <x v="94"/>
      <x/>
      <x v="15"/>
    </i>
    <i r="1">
      <x v="2"/>
      <x v="15"/>
    </i>
    <i r="1">
      <x v="3"/>
      <x v="15"/>
    </i>
    <i r="1">
      <x v="4"/>
      <x v="15"/>
    </i>
    <i r="1">
      <x v="5"/>
      <x v="15"/>
    </i>
    <i>
      <x v="95"/>
      <x/>
      <x v="23"/>
    </i>
    <i r="1">
      <x v="2"/>
      <x v="23"/>
    </i>
    <i r="1">
      <x v="3"/>
      <x v="23"/>
    </i>
    <i r="1">
      <x v="4"/>
      <x v="23"/>
    </i>
    <i r="1">
      <x v="5"/>
      <x v="23"/>
    </i>
    <i>
      <x v="96"/>
      <x/>
      <x v="25"/>
    </i>
    <i r="1">
      <x v="2"/>
      <x v="25"/>
    </i>
    <i r="1">
      <x v="3"/>
      <x v="25"/>
    </i>
    <i r="1">
      <x v="4"/>
      <x v="25"/>
    </i>
    <i r="1">
      <x v="5"/>
      <x v="25"/>
    </i>
    <i>
      <x v="97"/>
      <x/>
      <x v="50"/>
    </i>
    <i r="1">
      <x v="2"/>
      <x v="50"/>
    </i>
    <i r="1">
      <x v="3"/>
      <x v="50"/>
    </i>
    <i r="1">
      <x v="4"/>
      <x v="50"/>
    </i>
    <i>
      <x v="98"/>
      <x/>
      <x v="51"/>
    </i>
    <i r="1">
      <x v="2"/>
      <x v="51"/>
    </i>
    <i>
      <x v="99"/>
      <x/>
      <x v="53"/>
    </i>
    <i r="1">
      <x v="2"/>
      <x v="53"/>
    </i>
    <i>
      <x v="100"/>
      <x/>
      <x v="54"/>
    </i>
    <i r="1">
      <x v="2"/>
      <x v="54"/>
    </i>
    <i r="1">
      <x v="3"/>
      <x v="54"/>
    </i>
    <i r="1">
      <x v="4"/>
      <x v="54"/>
    </i>
    <i r="1">
      <x v="5"/>
      <x v="54"/>
    </i>
    <i>
      <x v="101"/>
      <x/>
      <x v="85"/>
    </i>
    <i r="1">
      <x v="2"/>
      <x v="85"/>
    </i>
    <i r="1">
      <x v="3"/>
      <x v="85"/>
    </i>
    <i>
      <x v="102"/>
      <x/>
      <x v="93"/>
    </i>
    <i r="1">
      <x v="2"/>
      <x v="93"/>
    </i>
    <i r="1">
      <x v="3"/>
      <x v="93"/>
    </i>
    <i r="1">
      <x v="5"/>
      <x v="93"/>
    </i>
    <i>
      <x v="103"/>
      <x/>
      <x v="100"/>
    </i>
    <i r="1">
      <x v="3"/>
      <x v="100"/>
    </i>
    <i r="1">
      <x v="4"/>
      <x v="100"/>
    </i>
    <i>
      <x v="104"/>
      <x/>
      <x v="83"/>
    </i>
    <i r="1">
      <x v="4"/>
      <x v="83"/>
    </i>
    <i>
      <x v="105"/>
      <x/>
      <x v="101"/>
    </i>
    <i r="1">
      <x v="3"/>
      <x v="101"/>
    </i>
    <i r="1">
      <x v="5"/>
      <x v="101"/>
    </i>
    <i>
      <x v="106"/>
      <x/>
      <x v="102"/>
    </i>
    <i>
      <x v="107"/>
      <x/>
      <x v="103"/>
    </i>
    <i r="1">
      <x v="3"/>
      <x v="103"/>
    </i>
    <i r="1">
      <x v="4"/>
      <x v="103"/>
    </i>
    <i r="1">
      <x v="5"/>
      <x v="103"/>
    </i>
    <i>
      <x v="108"/>
      <x/>
      <x v="104"/>
    </i>
    <i r="1">
      <x v="3"/>
      <x v="104"/>
    </i>
    <i>
      <x v="109"/>
      <x/>
      <x v="105"/>
    </i>
    <i>
      <x v="112"/>
      <x/>
      <x v="109"/>
    </i>
    <i r="1">
      <x v="5"/>
      <x v="109"/>
    </i>
    <i>
      <x v="113"/>
      <x/>
      <x v="110"/>
    </i>
    <i r="1">
      <x v="3"/>
      <x v="110"/>
    </i>
    <i r="1">
      <x v="4"/>
      <x v="110"/>
    </i>
    <i>
      <x v="114"/>
      <x/>
      <x v="111"/>
    </i>
    <i>
      <x v="115"/>
      <x/>
      <x v="112"/>
    </i>
    <i>
      <x v="120"/>
      <x/>
      <x v="117"/>
    </i>
    <i>
      <x v="121"/>
      <x/>
      <x v="118"/>
    </i>
    <i r="1">
      <x v="5"/>
      <x v="118"/>
    </i>
    <i>
      <x v="122"/>
      <x/>
      <x v="119"/>
    </i>
    <i r="1">
      <x v="4"/>
      <x v="119"/>
    </i>
    <i>
      <x v="123"/>
      <x/>
      <x v="120"/>
    </i>
    <i r="1">
      <x v="2"/>
      <x v="120"/>
    </i>
    <i r="1">
      <x v="4"/>
      <x v="120"/>
    </i>
    <i r="1">
      <x v="5"/>
      <x v="120"/>
    </i>
    <i>
      <x v="124"/>
      <x v="1"/>
      <x v="121"/>
    </i>
    <i r="1">
      <x v="2"/>
      <x v="121"/>
    </i>
    <i r="1">
      <x v="4"/>
      <x v="121"/>
    </i>
    <i r="1">
      <x v="5"/>
      <x v="121"/>
    </i>
    <i>
      <x v="125"/>
      <x v="1"/>
      <x v="122"/>
    </i>
    <i r="1">
      <x v="2"/>
      <x v="122"/>
    </i>
    <i r="1">
      <x v="4"/>
      <x v="122"/>
    </i>
    <i r="1">
      <x v="5"/>
      <x v="122"/>
    </i>
    <i>
      <x v="126"/>
      <x v="2"/>
      <x v="123"/>
    </i>
    <i r="1">
      <x v="3"/>
      <x v="123"/>
    </i>
    <i>
      <x v="127"/>
      <x/>
      <x v="124"/>
    </i>
    <i r="1">
      <x v="3"/>
      <x v="124"/>
    </i>
    <i>
      <x v="128"/>
      <x/>
      <x v="125"/>
    </i>
    <i r="1">
      <x v="2"/>
      <x v="125"/>
    </i>
    <i>
      <x v="129"/>
      <x v="2"/>
      <x v="126"/>
    </i>
    <i r="1">
      <x v="4"/>
      <x v="126"/>
    </i>
    <i>
      <x v="130"/>
      <x v="2"/>
      <x v="127"/>
    </i>
    <i r="1">
      <x v="3"/>
      <x v="127"/>
    </i>
    <i>
      <x v="131"/>
      <x v="2"/>
      <x v="128"/>
    </i>
    <i r="1">
      <x v="3"/>
      <x v="128"/>
    </i>
    <i>
      <x v="144"/>
      <x/>
      <x v="139"/>
    </i>
    <i>
      <x v="145"/>
      <x/>
      <x v="140"/>
    </i>
    <i r="1">
      <x v="4"/>
      <x v="140"/>
    </i>
    <i r="1">
      <x v="5"/>
      <x v="140"/>
    </i>
    <i>
      <x v="146"/>
      <x/>
      <x v="141"/>
    </i>
    <i>
      <x v="147"/>
      <x/>
      <x v="142"/>
    </i>
    <i r="1">
      <x v="3"/>
      <x v="142"/>
    </i>
    <i r="1">
      <x v="5"/>
      <x v="142"/>
    </i>
    <i>
      <x v="148"/>
      <x/>
      <x v="143"/>
    </i>
    <i r="1">
      <x v="4"/>
      <x v="143"/>
    </i>
    <i>
      <x v="160"/>
      <x/>
      <x v="155"/>
    </i>
    <i>
      <x v="161"/>
      <x/>
      <x v="156"/>
    </i>
    <i>
      <x v="162"/>
      <x/>
      <x v="157"/>
    </i>
    <i>
      <x v="163"/>
      <x v="3"/>
      <x v="158"/>
    </i>
    <i r="1">
      <x v="4"/>
      <x v="158"/>
    </i>
    <i>
      <x v="164"/>
      <x v="3"/>
      <x v="159"/>
    </i>
    <i>
      <x v="167"/>
      <x v="4"/>
      <x v="162"/>
    </i>
    <i>
      <x v="168"/>
      <x/>
      <x v="163"/>
    </i>
    <i r="1">
      <x v="3"/>
      <x v="163"/>
    </i>
    <i r="1">
      <x v="4"/>
      <x v="163"/>
    </i>
    <i>
      <x v="169"/>
      <x v="4"/>
      <x v="164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2" hier="-1"/>
  </pageFields>
  <dataFields count="6">
    <dataField name="Promedio de PRECIO" fld="22" subtotal="average" baseField="26" baseItem="11"/>
    <dataField name="Mín. de PRECIO2" fld="22" subtotal="min" baseField="26" baseItem="11"/>
    <dataField name="Máx. de PRECIO3" fld="22" subtotal="max" baseField="26" baseItem="11"/>
    <dataField name="Promedio de PRECIO CONSUMIDOR" fld="23" subtotal="average" baseField="26" baseItem="11"/>
    <dataField name="Mín. de PRECIO CONSUMIDOR2" fld="23" subtotal="min" baseField="26" baseItem="11"/>
    <dataField name="Máx. de PRECIO CONSUMIDOR3" fld="23" subtotal="max" baseField="26" baseItem="11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la6" displayName="Tabla6" ref="B7:J16" headerRowCount="0" totalsRowShown="0" headerRowDxfId="447" dataDxfId="446">
  <tableColumns count="9">
    <tableColumn id="1" xr3:uid="{00000000-0010-0000-0000-000001000000}" name="Producto" headerRowDxfId="445" dataDxfId="444"/>
    <tableColumn id="2" xr3:uid="{00000000-0010-0000-0000-000002000000}" name="Unidad de Venta" headerRowDxfId="443" dataDxfId="442"/>
    <tableColumn id="3" xr3:uid="{00000000-0010-0000-0000-000003000000}" name="Columna1" headerRowDxfId="441" dataDxfId="4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000-000005000000}" name="Mínimo" headerRowDxfId="439" dataDxfId="4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000-000006000000}" name="Máximo" headerRowDxfId="437" dataDxfId="4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000-000007000000}" name="Promedio Anterio" headerRowDxfId="435" dataDxfId="4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000-000008000000}" name="Variación" headerRowDxfId="433" dataDxfId="432" dataCellStyle="Normal 5">
      <calculatedColumnFormula>IF(D7="n.d.","",IF(G7="n.d.","",IF(D7=G7,"=",IF(D7&gt;G7,"↑","↓"))))</calculatedColumnFormula>
    </tableColumn>
    <tableColumn id="9" xr3:uid="{00000000-0010-0000-0000-000009000000}" name="$" headerRowDxfId="431" dataDxfId="430" dataCellStyle="Normal 5">
      <calculatedColumnFormula>IF(ISERR(IF(D7="n.d.","",IF(G7="n.d.","",(D7-G7)))),"",IF(D7="n.d.","",IF(G7="n.d.","",(D7-G7))))</calculatedColumnFormula>
    </tableColumn>
    <tableColumn id="10" xr3:uid="{00000000-0010-0000-0000-00000A000000}" name="%" headerRowDxfId="429" dataDxfId="4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Tabla68" displayName="Tabla68" ref="L7:N16" headerRowCount="0" totalsRowShown="0" headerRowDxfId="427" dataDxfId="426">
  <tableColumns count="3">
    <tableColumn id="3" xr3:uid="{00000000-0010-0000-0100-000003000000}" name="Columna1" headerRowDxfId="425" dataDxfId="4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100-000005000000}" name="Mínimo" headerRowDxfId="423" dataDxfId="4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100-000006000000}" name="Máximo" headerRowDxfId="421" dataDxfId="4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Tabla682" displayName="Tabla682" ref="P7:R16" headerRowCount="0" totalsRowShown="0" headerRowDxfId="419" dataDxfId="418">
  <tableColumns count="3">
    <tableColumn id="3" xr3:uid="{00000000-0010-0000-0200-000003000000}" name="Columna1" headerRowDxfId="417" dataDxfId="4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200-000005000000}" name="Mínimo" headerRowDxfId="415" dataDxfId="4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200-000006000000}" name="Máximo" headerRowDxfId="413" dataDxfId="4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3000000}" name="Tabla6829" displayName="Tabla6829" ref="T7:V16" headerRowCount="0" totalsRowShown="0" headerRowDxfId="411" dataDxfId="410">
  <tableColumns count="3">
    <tableColumn id="3" xr3:uid="{00000000-0010-0000-0300-000003000000}" name="Columna1" headerRowDxfId="409" dataDxfId="408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0300-000005000000}" name="Mínimo" headerRowDxfId="407" dataDxfId="406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0300-000006000000}" name="Máximo" headerRowDxfId="405" dataDxfId="404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4000000}" name="Tabla63" displayName="Tabla63" ref="B28:J37" headerRowCount="0" totalsRowShown="0" dataDxfId="403" dataCellStyle="Normal 5">
  <tableColumns count="9">
    <tableColumn id="1" xr3:uid="{00000000-0010-0000-0400-000001000000}" name="Producto" headerRowDxfId="402" dataDxfId="401" dataCellStyle="Normal 6"/>
    <tableColumn id="2" xr3:uid="{00000000-0010-0000-0400-000002000000}" name="Unidad de Venta" headerRowDxfId="400" dataDxfId="399" dataCellStyle="Normal 6"/>
    <tableColumn id="3" xr3:uid="{00000000-0010-0000-0400-000003000000}" name="Columna1" headerRowDxfId="398" dataDxfId="3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400-000005000000}" name="Mínimo" headerRowDxfId="396" dataDxfId="3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400-000006000000}" name="Máximo" headerRowDxfId="394" dataDxfId="3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400-000007000000}" name="Promedio Anterio" headerRowDxfId="392" dataDxfId="3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400-000008000000}" name="Variación" headerRowDxfId="390" dataDxfId="389" dataCellStyle="Normal 5">
      <calculatedColumnFormula>IF(D28="n.d.","",IF(G28="n.d.","",IF(D28=G28,"=",IF(D28&gt;G28,"↑","↓"))))</calculatedColumnFormula>
    </tableColumn>
    <tableColumn id="9" xr3:uid="{00000000-0010-0000-0400-000009000000}" name="$" headerRowDxfId="388" dataDxfId="387" dataCellStyle="Normal 5">
      <calculatedColumnFormula>IF(ISERR(IF(D28="n.d.","",IF(G28="n.d.","",(D28-G28)))),"",IF(D28="n.d.","",IF(G28="n.d.","",(D28-G28))))</calculatedColumnFormula>
    </tableColumn>
    <tableColumn id="10" xr3:uid="{00000000-0010-0000-0400-00000A000000}" name="%" headerRowDxfId="386" dataDxfId="3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00000000-000C-0000-FFFF-FFFF05000000}" name="Tabla6844144" displayName="Tabla6844144" ref="L28:N37" headerRowCount="0" totalsRowShown="0" headerRowDxfId="384" dataDxfId="383" dataCellStyle="Normal 5">
  <tableColumns count="3">
    <tableColumn id="3" xr3:uid="{00000000-0010-0000-0500-000003000000}" name="Columna1" headerRowDxfId="382" dataDxfId="381" dataCellStyle="Normal 5">
      <calculatedColumnFormula>IF(ISERROR(VLOOKUP(CONCATENATE(A28,$L$5),sansalvador,8,FALSE)),"n.d.",VLOOKUP(CONCATENATE(A28,$L$5),sansalvador,8,FALSE))</calculatedColumnFormula>
    </tableColumn>
    <tableColumn id="5" xr3:uid="{00000000-0010-0000-0500-000005000000}" name="Mínimo" headerRowDxfId="380" dataDxfId="379" dataCellStyle="Normal 5">
      <calculatedColumnFormula>IF(IF(ISERROR(VLOOKUP(CONCATENATE($A28,$L$26),sansalvador,9,FALSE)),"n.d.",VLOOKUP(CONCATENATE($A28,$L$26),sansalvador,9,FALSE))=0,"n.d.", IF(ISERROR(VLOOKUP(CONCATENATE($A28,$L$26),sansalvador,9,FALSE)),"n.d.",VLOOKUP(CONCATENATE($A28,$L$26),sansalvador,9,FALSE)))</calculatedColumnFormula>
    </tableColumn>
    <tableColumn id="6" xr3:uid="{00000000-0010-0000-0500-000006000000}" name="Máximo" headerRowDxfId="378" dataDxfId="377" dataCellStyle="Normal 5">
      <calculatedColumnFormula>IF(IF(ISERROR(VLOOKUP(CONCATENATE($A28,$L$26),sansalvador,10,FALSE)),"n.d.",VLOOKUP(CONCATENATE($A28,$L$26),sansalvador,10,FALSE))=0,"n.d.", IF(ISERROR(VLOOKUP(CONCATENATE($A28,$L$26),sansalvador,10,FALSE)),"n.d.",VLOOKUP(CONCATENATE($A28,$L$26),sansalvador,10,FALSE)))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00000000-000C-0000-FFFF-FFFF06000000}" name="Tabla68254245" displayName="Tabla68254245" ref="P28:R37" headerRowCount="0" totalsRowShown="0" headerRowDxfId="376" dataDxfId="375" dataCellStyle="Normal 5">
  <tableColumns count="3">
    <tableColumn id="3" xr3:uid="{00000000-0010-0000-0600-000003000000}" name="Columna1" headerRowDxfId="374" dataDxfId="373" dataCellStyle="Normal 5">
      <calculatedColumnFormula>IF(IF(ISERROR(VLOOKUP(CONCATENATE($A28,$P$26),sansalvador,8,FALSE)),"n.d.",VLOOKUP(CONCATENATE($A28,$P$26),sansalvador,8,FALSE))=0,"n.d.", IF(ISERROR(VLOOKUP(CONCATENATE($A28,$P$26),sansalvador,8,FALSE)),"n.d.",VLOOKUP(CONCATENATE($A28,$P$26),sansalvador,8,FALSE)))</calculatedColumnFormula>
    </tableColumn>
    <tableColumn id="5" xr3:uid="{00000000-0010-0000-0600-000005000000}" name="Mínimo" headerRowDxfId="372" dataDxfId="371" dataCellStyle="Normal 5">
      <calculatedColumnFormula>IF(IF(ISERROR(VLOOKUP(CONCATENATE($A28,$P$26),sansalvador,9,FALSE)),"n.d.",VLOOKUP(CONCATENATE($A28,$P$26),sansalvador,9,FALSE))=0,"n.d.", IF(ISERROR(VLOOKUP(CONCATENATE($A28,$P$26),sansalvador,9,FALSE)),"n.d.",VLOOKUP(CONCATENATE($A28,$P$26),sansalvador,9,FALSE)))</calculatedColumnFormula>
    </tableColumn>
    <tableColumn id="6" xr3:uid="{00000000-0010-0000-0600-000006000000}" name="Máximo" headerRowDxfId="370" dataDxfId="369" dataCellStyle="Normal 5">
      <calculatedColumnFormula>IF(IF(ISERROR(VLOOKUP(CONCATENATE($A28,$P$26),sansalvador,10,FALSE)),"n.d.",VLOOKUP(CONCATENATE($A28,$P$26),sansalvador,10,FALSE))=0,"n.d.", IF(ISERROR(VLOOKUP(CONCATENATE($A28,$P$26),sansalvador,10,FALSE)),"n.d.",VLOOKUP(CONCATENATE($A28,$P$26),sansalvador,10,FALSE)))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00000000-000C-0000-FFFF-FFFF07000000}" name="Tabla6825314546" displayName="Tabla6825314546" ref="T28:V37" headerRowCount="0" totalsRowShown="0" headerRowDxfId="368" dataDxfId="367" dataCellStyle="Normal 5">
  <tableColumns count="3">
    <tableColumn id="3" xr3:uid="{00000000-0010-0000-0700-000003000000}" name="Columna1" headerRowDxfId="366" dataDxfId="365" dataCellStyle="Normal 5">
      <calculatedColumnFormula>IF(IF(ISERROR(VLOOKUP(CONCATENATE($A28,$T$26),sansalvador,8,FALSE)),"n.d.",VLOOKUP(CONCATENATE($A28,$T$26),sansalvador,8,FALSE))=0,"n.d.", IF(ISERROR(VLOOKUP(CONCATENATE($A28,$T$26),sansalvador,8,FALSE)),"n.d.",VLOOKUP(CONCATENATE($A28,$T$26),sansalvador,8,FALSE)))</calculatedColumnFormula>
    </tableColumn>
    <tableColumn id="5" xr3:uid="{00000000-0010-0000-0700-000005000000}" name="Mínimo" headerRowDxfId="364" dataDxfId="363" dataCellStyle="Normal 5">
      <calculatedColumnFormula>IF(IF(ISERROR(VLOOKUP(CONCATENATE($A28,$T$26),sansalvador,9,FALSE)),"n.d.",VLOOKUP(CONCATENATE($A28,$T$26),sansalvador,9,FALSE))=0,"n.d.", IF(ISERROR(VLOOKUP(CONCATENATE($A28,$T$26),sansalvador,9,FALSE)),"n.d.",VLOOKUP(CONCATENATE($A28,$T$26),sansalvador,9,FALSE)))</calculatedColumnFormula>
    </tableColumn>
    <tableColumn id="6" xr3:uid="{00000000-0010-0000-0700-000006000000}" name="Máximo" headerRowDxfId="362" dataDxfId="361" dataCellStyle="Normal 5">
      <calculatedColumnFormula>IF(IF(ISERROR(VLOOKUP(CONCATENATE($A28,$T$26),sansalvador,10,FALSE)),"n.d.",VLOOKUP(CONCATENATE($A28,$T$26),sansalvador,10,FALSE))=0,"n.d.", IF(ISERROR(VLOOKUP(CONCATENATE($A28,$T$26),sansalvador,10,FALSE)),"n.d.",VLOOKUP(CONCATENATE($A28,$T$26),sansalvador,10,FALSE)))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08000000}" name="Tabla632" displayName="Tabla632" ref="B7:J16" headerRowCount="0" totalsRowShown="0" headerRowDxfId="347" dataDxfId="346">
  <tableColumns count="9">
    <tableColumn id="1" xr3:uid="{00000000-0010-0000-0800-000001000000}" name="Producto" headerRowDxfId="345" dataDxfId="344"/>
    <tableColumn id="2" xr3:uid="{00000000-0010-0000-0800-000002000000}" name="Unidad de Venta" headerRowDxfId="343" dataDxfId="342"/>
    <tableColumn id="3" xr3:uid="{00000000-0010-0000-0800-000003000000}" name="Columna1" headerRowDxfId="341" dataDxfId="3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800-000005000000}" name="Mínimo" headerRowDxfId="339" dataDxfId="3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800-000006000000}" name="Máximo" headerRowDxfId="337" dataDxfId="3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800-000007000000}" name="Promedio Anterio" headerRowDxfId="335" dataDxfId="3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800-000008000000}" name="Variación" headerRowDxfId="333" dataDxfId="332" dataCellStyle="Normal 5">
      <calculatedColumnFormula>IF(D7="n.d.","",IF(G7="n.d.","",IF(D7=G7,"=",IF(D7&gt;G7,"↑","↓"))))</calculatedColumnFormula>
    </tableColumn>
    <tableColumn id="9" xr3:uid="{00000000-0010-0000-0800-000009000000}" name="$" headerRowDxfId="331" dataDxfId="330" dataCellStyle="Normal 5">
      <calculatedColumnFormula>IF(ISERR(IF(D7="n.d.","",IF(G7="n.d.","",(D7-G7)))),"",IF(D7="n.d.","",IF(G7="n.d.","",(D7-G7))))</calculatedColumnFormula>
    </tableColumn>
    <tableColumn id="10" xr3:uid="{00000000-0010-0000-0800-00000A000000}" name="%" headerRowDxfId="329" dataDxfId="3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09000000}" name="Tabla6833" displayName="Tabla6833" ref="L7:N16" headerRowCount="0" totalsRowShown="0" headerRowDxfId="327" dataDxfId="326">
  <tableColumns count="3">
    <tableColumn id="3" xr3:uid="{00000000-0010-0000-0900-000003000000}" name="Columna1" headerRowDxfId="325" dataDxfId="3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900-000005000000}" name="Mínimo" headerRowDxfId="323" dataDxfId="3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900-000006000000}" name="Máximo" headerRowDxfId="321" dataDxfId="3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0A000000}" name="Tabla68238" displayName="Tabla68238" ref="P7:R16" headerRowCount="0" totalsRowShown="0" headerRowDxfId="319" dataDxfId="318">
  <tableColumns count="3">
    <tableColumn id="3" xr3:uid="{00000000-0010-0000-0A00-000003000000}" name="Columna1" headerRowDxfId="317" dataDxfId="3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A00-000005000000}" name="Mínimo" headerRowDxfId="315" dataDxfId="3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A00-000006000000}" name="Máximo" headerRowDxfId="313" dataDxfId="3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0B000000}" name="Tabla682939" displayName="Tabla682939" ref="X7:Z16" headerRowCount="0" totalsRowShown="0" headerRowDxfId="311" dataDxfId="310">
  <tableColumns count="3">
    <tableColumn id="3" xr3:uid="{00000000-0010-0000-0B00-000003000000}" name="Columna1" headerRowDxfId="309" dataDxfId="308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xr3:uid="{00000000-0010-0000-0B00-000005000000}" name="Mínimo" headerRowDxfId="307" dataDxfId="306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xr3:uid="{00000000-0010-0000-0B00-000006000000}" name="Máximo" headerRowDxfId="305" dataDxfId="304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0C000000}" name="Tabla6340" displayName="Tabla6340" ref="B28:J37" headerRowCount="0" totalsRowShown="0" dataDxfId="303" dataCellStyle="Normal 5">
  <tableColumns count="9">
    <tableColumn id="1" xr3:uid="{00000000-0010-0000-0C00-000001000000}" name="Producto" headerRowDxfId="302" dataDxfId="301" dataCellStyle="Normal 6"/>
    <tableColumn id="2" xr3:uid="{00000000-0010-0000-0C00-000002000000}" name="Unidad de Venta" headerRowDxfId="300" dataDxfId="299" dataCellStyle="Normal 6"/>
    <tableColumn id="3" xr3:uid="{00000000-0010-0000-0C00-000003000000}" name="Columna1" headerRowDxfId="298" dataDxfId="2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C00-000005000000}" name="Mínimo" headerRowDxfId="296" dataDxfId="2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C00-000006000000}" name="Máximo" headerRowDxfId="294" dataDxfId="2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C00-000007000000}" name="Promedio Anterio" headerRowDxfId="292" dataDxfId="2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C00-000008000000}" name="Variación" headerRowDxfId="290" dataDxfId="289" dataCellStyle="Normal 5">
      <calculatedColumnFormula>IF(D28="n.d.","",IF(G28="n.d.","",IF(D28=G28,"=",IF(D28&gt;G28,"↑","↓"))))</calculatedColumnFormula>
    </tableColumn>
    <tableColumn id="9" xr3:uid="{00000000-0010-0000-0C00-000009000000}" name="$" headerRowDxfId="288" dataDxfId="287" dataCellStyle="Normal 5">
      <calculatedColumnFormula>IF(ISERR(IF(D28="n.d.","",IF(G28="n.d.","",(D28-G28)))),"",IF(D28="n.d.","",IF(G28="n.d.","",(D28-G28))))</calculatedColumnFormula>
    </tableColumn>
    <tableColumn id="10" xr3:uid="{00000000-0010-0000-0C00-00000A000000}" name="%" headerRowDxfId="286" dataDxfId="2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0D000000}" name="Tabla68441" displayName="Tabla68441" ref="L28:N37" headerRowCount="0" totalsRowShown="0" headerRowDxfId="284" dataDxfId="283" dataCellStyle="Normal 5">
  <tableColumns count="3">
    <tableColumn id="3" xr3:uid="{00000000-0010-0000-0D00-000003000000}" name="Columna1" headerRowDxfId="282" dataDxfId="281" dataCellStyle="Normal 5">
      <calculatedColumnFormula>IF(ISERROR(VLOOKUP(CONCATENATE(A28,$L$5),sansalvador,8,FALSE)),"n.d.",VLOOKUP(CONCATENATE(A28,$L$5),sansalvador,8,FALSE))</calculatedColumnFormula>
    </tableColumn>
    <tableColumn id="5" xr3:uid="{00000000-0010-0000-0D00-000005000000}" name="Mínimo" headerRowDxfId="280" dataDxfId="279" dataCellStyle="Normal 5">
      <calculatedColumnFormula>IF(IF(ISERROR(VLOOKUP(CONCATENATE($A28,$L$26),sansalvador,9,FALSE)),"n.d.",VLOOKUP(CONCATENATE($A28,$L$26),sansalvador,9,FALSE))=0,"n.d.", IF(ISERROR(VLOOKUP(CONCATENATE($A28,$L$26),sansalvador,9,FALSE)),"n.d.",VLOOKUP(CONCATENATE($A28,$L$26),sansalvador,9,FALSE)))</calculatedColumnFormula>
    </tableColumn>
    <tableColumn id="6" xr3:uid="{00000000-0010-0000-0D00-000006000000}" name="Máximo" headerRowDxfId="278" dataDxfId="277" dataCellStyle="Normal 5">
      <calculatedColumnFormula>IF(IF(ISERROR(VLOOKUP(CONCATENATE($A28,$L$26),sansalvador,10,FALSE)),"n.d.",VLOOKUP(CONCATENATE($A28,$L$26),sansalvador,10,FALSE))=0,"n.d.", IF(ISERROR(VLOOKUP(CONCATENATE($A28,$L$26),sansalvador,10,FALSE)),"n.d.",VLOOKUP(CONCATENATE($A28,$L$26),sansalvador,10,FALSE)))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0E000000}" name="Tabla682542" displayName="Tabla682542" ref="P28:R37" headerRowCount="0" totalsRowShown="0" headerRowDxfId="276" dataDxfId="275" dataCellStyle="Normal 5">
  <tableColumns count="3">
    <tableColumn id="3" xr3:uid="{00000000-0010-0000-0E00-000003000000}" name="Columna1" headerRowDxfId="274" dataDxfId="273" dataCellStyle="Normal 5">
      <calculatedColumnFormula>IF(IF(ISERROR(VLOOKUP(CONCATENATE($A28,$P$26),sansalvador,8,FALSE)),"n.d.",VLOOKUP(CONCATENATE($A28,$P$26),sansalvador,8,FALSE))=0,"n.d.", IF(ISERROR(VLOOKUP(CONCATENATE($A28,$P$26),sansalvador,8,FALSE)),"n.d.",VLOOKUP(CONCATENATE($A28,$P$26),sansalvador,8,FALSE)))</calculatedColumnFormula>
    </tableColumn>
    <tableColumn id="5" xr3:uid="{00000000-0010-0000-0E00-000005000000}" name="Mínimo" headerRowDxfId="272" dataDxfId="271" dataCellStyle="Normal 5">
      <calculatedColumnFormula>IF(IF(ISERROR(VLOOKUP(CONCATENATE($A28,$P$26),sansalvador,9,FALSE)),"n.d.",VLOOKUP(CONCATENATE($A28,$P$26),sansalvador,9,FALSE))=0,"n.d.", IF(ISERROR(VLOOKUP(CONCATENATE($A28,$P$26),sansalvador,9,FALSE)),"n.d.",VLOOKUP(CONCATENATE($A28,$P$26),sansalvador,9,FALSE)))</calculatedColumnFormula>
    </tableColumn>
    <tableColumn id="6" xr3:uid="{00000000-0010-0000-0E00-000006000000}" name="Máximo" headerRowDxfId="270" dataDxfId="269" dataCellStyle="Normal 5">
      <calculatedColumnFormula>IF(IF(ISERROR(VLOOKUP(CONCATENATE($A28,$P$26),sansalvador,10,FALSE)),"n.d.",VLOOKUP(CONCATENATE($A28,$P$26),sansalvador,10,FALSE))=0,"n.d.", IF(ISERROR(VLOOKUP(CONCATENATE($A28,$P$26),sansalvador,10,FALSE)),"n.d.",VLOOKUP(CONCATENATE($A28,$P$26),sansalvador,10,FALSE)))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0F000000}" name="Tabla6829643" displayName="Tabla6829643" ref="X28:Z37" headerRowCount="0" totalsRowShown="0" headerRowDxfId="268" dataDxfId="267" dataCellStyle="Normal 5">
  <tableColumns count="3">
    <tableColumn id="3" xr3:uid="{00000000-0010-0000-0F00-000003000000}" name="Columna1" headerRowDxfId="266" dataDxfId="265" dataCellStyle="Normal 5">
      <calculatedColumnFormula>IF(IF(ISERROR(VLOOKUP(CONCATENATE($A28,$X$26),sansalvador,8,FALSE)),"n.d.",VLOOKUP(CONCATENATE($A28,$X$26),sansalvador,8,FALSE))=0,"n.d.", IF(ISERROR(VLOOKUP(CONCATENATE($A28,$X$26),sansalvador,8,FALSE)),"n.d.",VLOOKUP(CONCATENATE($A28,$X$26),sansalvador,8,FALSE)))</calculatedColumnFormula>
    </tableColumn>
    <tableColumn id="5" xr3:uid="{00000000-0010-0000-0F00-000005000000}" name="Mínimo" headerRowDxfId="264" dataDxfId="263" dataCellStyle="Normal 5">
      <calculatedColumnFormula>IF(IF(ISERROR(VLOOKUP(CONCATENATE($A28,$X$26),sansalvador,9,FALSE)),"n.d.",VLOOKUP(CONCATENATE($A28,$X$26),sansalvador,9,FALSE))=0,"n.d.", IF(ISERROR(VLOOKUP(CONCATENATE($A28,$X$26),sansalvador,9,FALSE)),"n.d.",VLOOKUP(CONCATENATE($A28,$X$26),sansalvador,9,FALSE)))</calculatedColumnFormula>
    </tableColumn>
    <tableColumn id="6" xr3:uid="{00000000-0010-0000-0F00-000006000000}" name="Máximo" headerRowDxfId="262" dataDxfId="261" dataCellStyle="Normal 5">
      <calculatedColumnFormula>IF(IF(ISERROR(VLOOKUP(CONCATENATE($A28,$X$26),sansalvador,10,FALSE)),"n.d.",VLOOKUP(CONCATENATE($A28,$X$26),sansalvador,10,FALSE))=0,"n.d.", IF(ISERROR(VLOOKUP(CONCATENATE($A28,$X$26),sansalvador,10,FALSE)),"n.d.",VLOOKUP(CONCATENATE($A28,$X$26),sansalvador,10,FALSE)))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10000000}" name="Tabla6823044" displayName="Tabla6823044" ref="T7:V16" headerRowCount="0" totalsRowShown="0" headerRowDxfId="260" dataDxfId="259">
  <tableColumns count="3">
    <tableColumn id="3" xr3:uid="{00000000-0010-0000-1000-000003000000}" name="Columna1" headerRowDxfId="258" dataDxfId="257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000-000005000000}" name="Mínimo" headerRowDxfId="256" dataDxfId="255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000-000006000000}" name="Máximo" headerRowDxfId="254" dataDxfId="253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11000000}" name="Tabla68253145" displayName="Tabla68253145" ref="T28:V37" headerRowCount="0" totalsRowShown="0" headerRowDxfId="252" dataDxfId="251" dataCellStyle="Normal 5">
  <tableColumns count="3">
    <tableColumn id="3" xr3:uid="{00000000-0010-0000-1100-000003000000}" name="Columna1" headerRowDxfId="250" dataDxfId="249" dataCellStyle="Normal 5">
      <calculatedColumnFormula>IF(IF(ISERROR(VLOOKUP(CONCATENATE($A28,$T$26),sansalvador,8,FALSE)),"n.d.",VLOOKUP(CONCATENATE($A28,$T$26),sansalvador,8,FALSE))=0,"n.d.", IF(ISERROR(VLOOKUP(CONCATENATE($A28,$T$26),sansalvador,8,FALSE)),"n.d.",VLOOKUP(CONCATENATE($A28,$T$26),sansalvador,8,FALSE)))</calculatedColumnFormula>
    </tableColumn>
    <tableColumn id="5" xr3:uid="{00000000-0010-0000-1100-000005000000}" name="Mínimo" headerRowDxfId="248" dataDxfId="247" dataCellStyle="Normal 5">
      <calculatedColumnFormula>IF(IF(ISERROR(VLOOKUP(CONCATENATE($A28,$T$26),sansalvador,9,FALSE)),"n.d.",VLOOKUP(CONCATENATE($A28,$T$26),sansalvador,9,FALSE))=0,"n.d.", IF(ISERROR(VLOOKUP(CONCATENATE($A28,$T$26),sansalvador,9,FALSE)),"n.d.",VLOOKUP(CONCATENATE($A28,$T$26),sansalvador,9,FALSE)))</calculatedColumnFormula>
    </tableColumn>
    <tableColumn id="6" xr3:uid="{00000000-0010-0000-1100-000006000000}" name="Máximo" headerRowDxfId="246" dataDxfId="245" dataCellStyle="Normal 5">
      <calculatedColumnFormula>IF(IF(ISERROR(VLOOKUP(CONCATENATE($A28,$T$26),sansalvador,10,FALSE)),"n.d.",VLOOKUP(CONCATENATE($A28,$T$26),sansalvador,10,FALSE))=0,"n.d.", IF(ISERROR(VLOOKUP(CONCATENATE($A28,$T$26),sansalvador,10,FALSE)),"n.d.",VLOOKUP(CONCATENATE($A28,$T$26),sansalvador,10,FALSE)))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12000000}" name="Tabla610" displayName="Tabla610" ref="B7:J55" headerRowCount="0" totalsRowShown="0" headerRowDxfId="238" dataDxfId="237">
  <tableColumns count="9">
    <tableColumn id="1" xr3:uid="{00000000-0010-0000-1200-000001000000}" name="Producto" headerRowDxfId="236" dataDxfId="235"/>
    <tableColumn id="2" xr3:uid="{00000000-0010-0000-1200-000002000000}" name="Unidad de Venta" headerRowDxfId="234" dataDxfId="233"/>
    <tableColumn id="3" xr3:uid="{00000000-0010-0000-1200-000003000000}" name="Columna1" headerRowDxfId="232" dataDxfId="231">
      <calculatedColumnFormula>IF(ISERROR(VLOOKUP(CONCATENATE(A7,$B$5),sansalvador,5,FALSE)),"n.d.",VLOOKUP(CONCATENATE(A7,$B$5),sansalvador,5,FALSE))</calculatedColumnFormula>
    </tableColumn>
    <tableColumn id="5" xr3:uid="{00000000-0010-0000-1200-000005000000}" name="Mínimo" headerRowDxfId="230" dataDxfId="229">
      <calculatedColumnFormula>IF( ISERROR(VLOOKUP(CONCATENATE(A7,$B$5),sansalvador,6,FALSE)),"n.d.",VLOOKUP(CONCATENATE(A7,$B$5),sansalvador,6,FALSE))</calculatedColumnFormula>
    </tableColumn>
    <tableColumn id="6" xr3:uid="{00000000-0010-0000-1200-000006000000}" name="Máximo" headerRowDxfId="228" dataDxfId="227">
      <calculatedColumnFormula>IF( ISERROR(VLOOKUP(CONCATENATE(A7,$B$5),sansalvador,7,FALSE)),"n.d.",VLOOKUP(CONCATENATE(A7,$B$5),sansalvador,7,FALSE))</calculatedColumnFormula>
    </tableColumn>
    <tableColumn id="7" xr3:uid="{00000000-0010-0000-1200-000007000000}" name="Promedio Anterio" headerRowDxfId="226" dataDxfId="225">
      <calculatedColumnFormula>IF(ISERROR(VLOOKUP(CONCATENATE(A7,$B$5),sansalvadorpasado,5,FALSE)),"n.d.",VLOOKUP(CONCATENATE(A7,$B$5),sansalvadorpasado,5,FALSE))</calculatedColumnFormula>
    </tableColumn>
    <tableColumn id="8" xr3:uid="{00000000-0010-0000-1200-000008000000}" name="Variación" headerRowDxfId="224" dataDxfId="223" dataCellStyle="Normal 5">
      <calculatedColumnFormula>IF(D7="n.d.","",IF(G7="n.d.","",IF(D7=G7,"=",IF(D7&gt;G7,"↑","↓"))))</calculatedColumnFormula>
    </tableColumn>
    <tableColumn id="9" xr3:uid="{00000000-0010-0000-1200-000009000000}" name="$" headerRowDxfId="222" dataDxfId="221" dataCellStyle="Normal 5">
      <calculatedColumnFormula>IF(D7="n.d.","",IF(G7="n.d.","",(D7-G7)))</calculatedColumnFormula>
    </tableColumn>
    <tableColumn id="10" xr3:uid="{00000000-0010-0000-1200-00000A000000}" name="%" headerRowDxfId="220" dataDxfId="21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13000000}" name="Tabla6811" displayName="Tabla6811" ref="L7:N55" headerRowCount="0" totalsRowShown="0" headerRowDxfId="218" dataDxfId="217">
  <tableColumns count="3">
    <tableColumn id="3" xr3:uid="{00000000-0010-0000-1300-000003000000}" name="Columna1" headerRowDxfId="216" dataDxfId="215">
      <calculatedColumnFormula>IF(ISERROR(VLOOKUP(CONCATENATE(A7,$L$5),departamentos,5,FALSE)),"n.d.",VLOOKUP(CONCATENATE(A7,$L$5),departamentos,5,FALSE))</calculatedColumnFormula>
    </tableColumn>
    <tableColumn id="5" xr3:uid="{00000000-0010-0000-1300-000005000000}" name="Mínimo" headerRowDxfId="214" dataDxfId="213">
      <calculatedColumnFormula>IF(ISERROR(VLOOKUP(CONCATENATE(A7,$L$5),departamentos,6,FALSE)),"n.d.",VLOOKUP(CONCATENATE(A7,$L$5),departamentos,6,FALSE))</calculatedColumnFormula>
    </tableColumn>
    <tableColumn id="6" xr3:uid="{00000000-0010-0000-1300-000006000000}" name="Máximo" headerRowDxfId="212" dataDxfId="21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14000000}" name="Tabla68212" displayName="Tabla68212" ref="P7:R55" headerRowCount="0" totalsRowShown="0" headerRowDxfId="210" dataDxfId="209">
  <tableColumns count="3">
    <tableColumn id="3" xr3:uid="{00000000-0010-0000-1400-000003000000}" name="Columna1" headerRowDxfId="208" dataDxfId="207">
      <calculatedColumnFormula>IF(ISERROR(VLOOKUP(CONCATENATE(A7,$P$5),departamentos,5,FALSE)),"n.d.",VLOOKUP(CONCATENATE(A7,$P$5),departamentos,5,FALSE))</calculatedColumnFormula>
    </tableColumn>
    <tableColumn id="5" xr3:uid="{00000000-0010-0000-1400-000005000000}" name="Mínimo" headerRowDxfId="206" dataDxfId="205">
      <calculatedColumnFormula>IF(ISERROR(VLOOKUP(CONCATENATE(A7,$P$5),departamentos,6,FALSE)),"n.d.",VLOOKUP(CONCATENATE(A7,$P$5),departamentos,6,FALSE))</calculatedColumnFormula>
    </tableColumn>
    <tableColumn id="6" xr3:uid="{00000000-0010-0000-1400-000006000000}" name="Máximo" headerRowDxfId="204" dataDxfId="20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15000000}" name="Tabla682913" displayName="Tabla682913" ref="T7:V55" headerRowCount="0" totalsRowShown="0" headerRowDxfId="202" dataDxfId="201">
  <tableColumns count="3">
    <tableColumn id="3" xr3:uid="{00000000-0010-0000-1500-000003000000}" name="Columna1" headerRowDxfId="200" dataDxfId="199">
      <calculatedColumnFormula>IF(ISERROR(VLOOKUP(CONCATENATE(A7,$T$5),departamentos,5,FALSE)),"n.d.",VLOOKUP(CONCATENATE(A7,$T$5),departamentos,5,FALSE))</calculatedColumnFormula>
    </tableColumn>
    <tableColumn id="5" xr3:uid="{00000000-0010-0000-1500-000005000000}" name="Mínimo" headerRowDxfId="198" dataDxfId="197">
      <calculatedColumnFormula>IF(ISERROR(VLOOKUP(CONCATENATE(A7,$T$5),departamentos,6,FALSE)),"n.d.",VLOOKUP(CONCATENATE(A7,$T$5),departamentos,6,FALSE))</calculatedColumnFormula>
    </tableColumn>
    <tableColumn id="6" xr3:uid="{00000000-0010-0000-1500-000006000000}" name="Máximo" headerRowDxfId="196" dataDxfId="19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16000000}" name="Tabla61014" displayName="Tabla61014" ref="B7:J40" headerRowCount="0" totalsRowShown="0" headerRowDxfId="188" dataDxfId="187">
  <tableColumns count="9">
    <tableColumn id="1" xr3:uid="{00000000-0010-0000-1600-000001000000}" name="Producto" headerRowDxfId="186" dataDxfId="185"/>
    <tableColumn id="2" xr3:uid="{00000000-0010-0000-1600-000002000000}" name="Unidad de Venta" headerRowDxfId="184" dataDxfId="183"/>
    <tableColumn id="3" xr3:uid="{00000000-0010-0000-1600-000003000000}" name="Columna1" headerRowDxfId="182" dataDxfId="181">
      <calculatedColumnFormula>IF(ISERROR(VLOOKUP(CONCATENATE(A7,"TIENDONA"),sansalvador,5,FALSE)),"n.d.",VLOOKUP(CONCATENATE(A7,"TIENDONA"),sansalvador,5,FALSE))</calculatedColumnFormula>
    </tableColumn>
    <tableColumn id="5" xr3:uid="{00000000-0010-0000-1600-000005000000}" name="Mínimo" headerRowDxfId="180" dataDxfId="179">
      <calculatedColumnFormula>IF( ISERROR(VLOOKUP(CONCATENATE(A7,"TIENDONA"),sansalvador,6,FALSE)),"n.d.",VLOOKUP(CONCATENATE(A7,"TIENDONA"),sansalvador,6,FALSE))</calculatedColumnFormula>
    </tableColumn>
    <tableColumn id="6" xr3:uid="{00000000-0010-0000-1600-000006000000}" name="Máximo" headerRowDxfId="178" dataDxfId="177">
      <calculatedColumnFormula>IF( ISERROR(VLOOKUP(CONCATENATE(A7,"TIENDONA"),sansalvador,7,FALSE)),"n.d.",VLOOKUP(CONCATENATE(A7,"TIENDONA"),sansalvador,7,FALSE))</calculatedColumnFormula>
    </tableColumn>
    <tableColumn id="7" xr3:uid="{00000000-0010-0000-1600-000007000000}" name="Promedio Anterio" headerRowDxfId="176" dataDxfId="175">
      <calculatedColumnFormula>IF(ISERROR(VLOOKUP(CONCATENATE(A7,"TIENDONA"),sansalvadorpasado,5,FALSE)),"n.d.",VLOOKUP(CONCATENATE(A7,"TIENDONA"),sansalvadorpasado,5,FALSE))</calculatedColumnFormula>
    </tableColumn>
    <tableColumn id="8" xr3:uid="{00000000-0010-0000-1600-000008000000}" name="Variación" headerRowDxfId="174" dataDxfId="173" dataCellStyle="Normal 5">
      <calculatedColumnFormula>IF(D7="n.d.","",IF(G7="n.d.","",IF(D7=G7,"=",IF(D7&gt;G7,"↑","↓"))))</calculatedColumnFormula>
    </tableColumn>
    <tableColumn id="9" xr3:uid="{00000000-0010-0000-1600-000009000000}" name="$" headerRowDxfId="172" dataDxfId="171" dataCellStyle="Normal 5">
      <calculatedColumnFormula>IF(D7="n.d.","",IF(G7="n.d.","",(D7-G7)))</calculatedColumnFormula>
    </tableColumn>
    <tableColumn id="10" xr3:uid="{00000000-0010-0000-1600-00000A000000}" name="%" headerRowDxfId="170" dataDxfId="16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17000000}" name="Tabla681115" displayName="Tabla681115" ref="L7:N40" headerRowCount="0" totalsRowShown="0" headerRowDxfId="168" dataDxfId="167">
  <tableColumns count="3">
    <tableColumn id="3" xr3:uid="{00000000-0010-0000-1700-000003000000}" name="Columna1" headerRowDxfId="166" dataDxfId="165">
      <calculatedColumnFormula>IF(ISERROR(VLOOKUP(CONCATENATE(A7,$L$5),departamentos,5,FALSE)),"n.d.",VLOOKUP(CONCATENATE(A7,$L$5),departamentos,5,FALSE))</calculatedColumnFormula>
    </tableColumn>
    <tableColumn id="5" xr3:uid="{00000000-0010-0000-1700-000005000000}" name="Mínimo" headerRowDxfId="164" dataDxfId="163">
      <calculatedColumnFormula>IF(ISERROR(VLOOKUP(CONCATENATE(A7,$L$5),departamentos,6,FALSE)),"n.d.",VLOOKUP(CONCATENATE(A7,$L$5),departamentos,6,FALSE))</calculatedColumnFormula>
    </tableColumn>
    <tableColumn id="6" xr3:uid="{00000000-0010-0000-1700-000006000000}" name="Máximo" headerRowDxfId="162" dataDxfId="16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18000000}" name="Tabla6821216" displayName="Tabla6821216" ref="P7:R40" headerRowCount="0" totalsRowShown="0" headerRowDxfId="160" dataDxfId="159">
  <tableColumns count="3">
    <tableColumn id="3" xr3:uid="{00000000-0010-0000-1800-000003000000}" name="Columna1" headerRowDxfId="158" dataDxfId="157">
      <calculatedColumnFormula>IF(ISERROR(VLOOKUP(CONCATENATE(A7,$P$5),departamentos,5,FALSE)),"n.d.",VLOOKUP(CONCATENATE(A7,$P$5),departamentos,5,FALSE))</calculatedColumnFormula>
    </tableColumn>
    <tableColumn id="5" xr3:uid="{00000000-0010-0000-1800-000005000000}" name="Mínimo" headerRowDxfId="156" dataDxfId="155">
      <calculatedColumnFormula>IF(ISERROR(VLOOKUP(CONCATENATE(A7,$P$5),departamentos,6,FALSE)),"n.d.",VLOOKUP(CONCATENATE(A7,$P$5),departamentos,6,FALSE))</calculatedColumnFormula>
    </tableColumn>
    <tableColumn id="6" xr3:uid="{00000000-0010-0000-1800-000006000000}" name="Máximo" headerRowDxfId="154" dataDxfId="15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19000000}" name="Tabla68291317" displayName="Tabla68291317" ref="T7:V40" headerRowCount="0" totalsRowShown="0" headerRowDxfId="152" dataDxfId="151">
  <tableColumns count="3">
    <tableColumn id="3" xr3:uid="{00000000-0010-0000-1900-000003000000}" name="Columna1" headerRowDxfId="150" dataDxfId="149">
      <calculatedColumnFormula>IF(ISERROR(VLOOKUP(CONCATENATE(A7,$T$5),departamentos,5,FALSE)),"n.d.",VLOOKUP(CONCATENATE(A7,$T$5),departamentos,5,FALSE))</calculatedColumnFormula>
    </tableColumn>
    <tableColumn id="5" xr3:uid="{00000000-0010-0000-1900-000005000000}" name="Mínimo" headerRowDxfId="148" dataDxfId="147">
      <calculatedColumnFormula>IF(ISERROR(VLOOKUP(CONCATENATE(A7,$T$5),departamentos,6,FALSE)),"n.d.",VLOOKUP(CONCATENATE(A7,$T$5),departamentos,6,FALSE))</calculatedColumnFormula>
    </tableColumn>
    <tableColumn id="6" xr3:uid="{00000000-0010-0000-1900-000006000000}" name="Máximo" headerRowDxfId="146" dataDxfId="14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A000000}" name="Tabla618" displayName="Tabla618" ref="B7:F17" headerRowCount="0" totalsRowShown="0" headerRowDxfId="144" dataDxfId="143">
  <tableColumns count="5">
    <tableColumn id="1" xr3:uid="{00000000-0010-0000-1A00-000001000000}" name="Producto" headerRowDxfId="142" dataDxfId="141"/>
    <tableColumn id="2" xr3:uid="{00000000-0010-0000-1A00-000002000000}" name="Unidad de Venta" headerRowDxfId="140" dataDxfId="139"/>
    <tableColumn id="3" xr3:uid="{00000000-0010-0000-1A00-000003000000}" name="Columna1" headerRowDxfId="138" dataDxfId="137">
      <calculatedColumnFormula>IF(IF(ISERROR(VLOOKUP(CONCATENATE(A7,$B$5),sansalvador,5,FALSE)),"n.d.",VLOOKUP(CONCATENATE(A7,$B$5),sansalvador,5,FALSE))=0,"n.d.", IF(ISERROR(VLOOKUP(CONCATENATE(A7,$B$5),sansalvador,5,FALSE)),"n.d.",VLOOKUP(CONCATENATE(A7,$B$5),sansalvador,5,FALSE)))</calculatedColumnFormula>
    </tableColumn>
    <tableColumn id="5" xr3:uid="{00000000-0010-0000-1A00-000005000000}" name="Mínimo" headerRowDxfId="136" dataDxfId="135">
      <calculatedColumnFormula>IF(IF(ISERROR(VLOOKUP(CONCATENATE(A7,$B$5),sansalvador,6,FALSE)),"n.d.",VLOOKUP(CONCATENATE(A7,$B$5),sansalvador,6,FALSE))=0,"n.d.", IF(ISERROR(VLOOKUP(CONCATENATE(A7,$B$5),sansalvador,6,FALSE)),"n.d.",VLOOKUP(CONCATENATE(A7,$B$5),sansalvador,6,FALSE)))</calculatedColumnFormula>
    </tableColumn>
    <tableColumn id="6" xr3:uid="{00000000-0010-0000-1A00-000006000000}" name="Máximo" headerRowDxfId="134" dataDxfId="133">
      <calculatedColumnFormula>IF(IF(ISERROR(VLOOKUP(CONCATENATE(A7,$B$5),sansalvador,7,FALSE)),"n.d.",VLOOKUP(CONCATENATE(A7,$B$5),sansalvador,7,FALSE))=0,"n.d.", IF(ISERROR(VLOOKUP(CONCATENATE(A7,$B$5),sansalvador,7,FALSE)),"n.d.",VLOOKUP(CONCATENATE(A7,$B$5),sansalvador,7,FALSE)))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B000000}" name="Tabla6819" displayName="Tabla6819" ref="L7:N17" headerRowCount="0" totalsRowShown="0" headerRowDxfId="132" dataDxfId="131">
  <tableColumns count="3">
    <tableColumn id="3" xr3:uid="{00000000-0010-0000-1B00-000003000000}" name="Columna1" headerRowDxfId="130" dataDxfId="129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1B00-000005000000}" name="Mínimo" headerRowDxfId="128" dataDxfId="127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1B00-000006000000}" name="Máximo" headerRowDxfId="126" dataDxfId="125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C000000}" name="Tabla68220" displayName="Tabla68220" ref="P7:R17" headerRowCount="0" totalsRowShown="0" headerRowDxfId="124" dataDxfId="123">
  <tableColumns count="3">
    <tableColumn id="3" xr3:uid="{00000000-0010-0000-1C00-000003000000}" name="Columna1" headerRowDxfId="122" dataDxfId="121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1C00-000005000000}" name="Mínimo" headerRowDxfId="120" dataDxfId="119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1C00-000006000000}" name="Máximo" headerRowDxfId="118" dataDxfId="117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D000000}" name="Tabla682921" displayName="Tabla682921" ref="T7:V17" headerRowCount="0" totalsRowShown="0" headerRowDxfId="116" dataDxfId="115">
  <tableColumns count="3">
    <tableColumn id="3" xr3:uid="{00000000-0010-0000-1D00-000003000000}" name="Columna1" headerRowDxfId="114" dataDxfId="113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D00-000005000000}" name="Mínimo" headerRowDxfId="112" dataDxfId="111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D00-000006000000}" name="Máximo" headerRowDxfId="110" dataDxfId="109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1E000000}" name="Tabla61834" displayName="Tabla61834" ref="B29:F39" headerRowCount="0" totalsRowShown="0" headerRowDxfId="108" dataDxfId="107">
  <tableColumns count="5">
    <tableColumn id="1" xr3:uid="{00000000-0010-0000-1E00-000001000000}" name="Producto" headerRowDxfId="106" dataDxfId="105"/>
    <tableColumn id="2" xr3:uid="{00000000-0010-0000-1E00-000002000000}" name="Unidad de Venta" headerRowDxfId="104" dataDxfId="103"/>
    <tableColumn id="3" xr3:uid="{00000000-0010-0000-1E00-000003000000}" name="Columna1" headerRowDxfId="102" dataDxfId="101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xr3:uid="{00000000-0010-0000-1E00-000005000000}" name="Mínimo" headerRowDxfId="100" dataDxfId="99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xr3:uid="{00000000-0010-0000-1E00-000006000000}" name="Máximo" headerRowDxfId="98" dataDxfId="97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1F000000}" name="Tabla681935" displayName="Tabla681935" ref="L29:N39" headerRowCount="0" totalsRowShown="0" headerRowDxfId="96" dataDxfId="95">
  <tableColumns count="3">
    <tableColumn id="3" xr3:uid="{00000000-0010-0000-1F00-000003000000}" name="Columna1" headerRowDxfId="94" dataDxfId="93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xr3:uid="{00000000-0010-0000-1F00-000005000000}" name="Mínimo" headerRowDxfId="92" dataDxfId="91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xr3:uid="{00000000-0010-0000-1F00-000006000000}" name="Máximo" headerRowDxfId="90" dataDxfId="89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0000000}" name="Tabla6822036" displayName="Tabla6822036" ref="P29:R39" headerRowCount="0" totalsRowShown="0" headerRowDxfId="88" dataDxfId="87">
  <tableColumns count="3">
    <tableColumn id="3" xr3:uid="{00000000-0010-0000-2000-000003000000}" name="Columna1" headerRowDxfId="86" dataDxfId="85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xr3:uid="{00000000-0010-0000-2000-000005000000}" name="Mínimo" headerRowDxfId="84" dataDxfId="83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xr3:uid="{00000000-0010-0000-2000-000006000000}" name="Máximo" headerRowDxfId="82" dataDxfId="81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1000000}" name="Tabla68292137" displayName="Tabla68292137" ref="T29:V39" headerRowCount="0" totalsRowShown="0" headerRowDxfId="80" dataDxfId="79">
  <tableColumns count="3">
    <tableColumn id="3" xr3:uid="{00000000-0010-0000-2100-000003000000}" name="Columna1" headerRowDxfId="78" dataDxfId="77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xr3:uid="{00000000-0010-0000-2100-000005000000}" name="Mínimo" headerRowDxfId="76" dataDxfId="75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xr3:uid="{00000000-0010-0000-2100-000006000000}" name="Máximo" headerRowDxfId="74" dataDxfId="73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22000000}" name="Tabla61822" displayName="Tabla61822" ref="B7:F31" headerRowCount="0" totalsRowShown="0" headerRowDxfId="72" dataDxfId="71">
  <tableColumns count="5">
    <tableColumn id="1" xr3:uid="{00000000-0010-0000-2200-000001000000}" name="Producto" headerRowDxfId="70" dataDxfId="69"/>
    <tableColumn id="2" xr3:uid="{00000000-0010-0000-2200-000002000000}" name="Unidad de Venta" headerRowDxfId="68" dataDxfId="67"/>
    <tableColumn id="3" xr3:uid="{00000000-0010-0000-2200-000003000000}" name="Columna1" headerRowDxfId="66" dataDxfId="65">
      <calculatedColumnFormula>IF(ISERROR(VLOOKUP(CONCATENATE(A7,$D$5),departamentos,5,FALSE)),"n.d.",VLOOKUP(CONCATENATE(A7,$D$5),departamentos,5,FALSE))</calculatedColumnFormula>
    </tableColumn>
    <tableColumn id="5" xr3:uid="{00000000-0010-0000-2200-000005000000}" name="Mínimo" headerRowDxfId="64" dataDxfId="63">
      <calculatedColumnFormula>IF( ISERROR(VLOOKUP(CONCATENATE(A7,$D$5),departamentos,6,FALSE)),"n.d.",VLOOKUP(CONCATENATE(A7,$D$5),departamentos,6,FALSE))</calculatedColumnFormula>
    </tableColumn>
    <tableColumn id="6" xr3:uid="{00000000-0010-0000-2200-000006000000}" name="Máximo" headerRowDxfId="62" dataDxfId="61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23000000}" name="Tabla681923" displayName="Tabla681923" ref="H7:J31" headerRowCount="0" totalsRowShown="0" headerRowDxfId="60" dataDxfId="59">
  <tableColumns count="3">
    <tableColumn id="3" xr3:uid="{00000000-0010-0000-2300-000003000000}" name="Columna1" headerRowDxfId="58" dataDxfId="57">
      <calculatedColumnFormula>IF(ISERROR(VLOOKUP(CONCATENATE(A7,$H$5),departamentos,5,FALSE)),"n.d.",VLOOKUP(CONCATENATE(A7,$H$5),departamentos,5,FALSE))</calculatedColumnFormula>
    </tableColumn>
    <tableColumn id="5" xr3:uid="{00000000-0010-0000-2300-000005000000}" name="Mínimo" headerRowDxfId="56" dataDxfId="55">
      <calculatedColumnFormula>IF(ISERROR(VLOOKUP(CONCATENATE(A7,$H$5),departamentos,6,FALSE)),"n.d.",VLOOKUP(CONCATENATE(A7,$H$5),departamentos,6,FALSE))</calculatedColumnFormula>
    </tableColumn>
    <tableColumn id="6" xr3:uid="{00000000-0010-0000-2300-000006000000}" name="Máximo" headerRowDxfId="54" dataDxfId="53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24000000}" name="Tabla6822024" displayName="Tabla6822024" ref="L7:N31" headerRowCount="0" totalsRowShown="0" headerRowDxfId="52" dataDxfId="51">
  <tableColumns count="3">
    <tableColumn id="3" xr3:uid="{00000000-0010-0000-2400-000003000000}" name="Columna1" headerRowDxfId="50" dataDxfId="49">
      <calculatedColumnFormula>IF(ISERROR(VLOOKUP(CONCATENATE(A7,$L$5),departamentos,5,FALSE)),"n.d.",VLOOKUP(CONCATENATE(A7,$L$5),departamentos,5,FALSE))</calculatedColumnFormula>
    </tableColumn>
    <tableColumn id="5" xr3:uid="{00000000-0010-0000-2400-000005000000}" name="Mínimo" headerRowDxfId="48" dataDxfId="47">
      <calculatedColumnFormula>IF(ISERROR(VLOOKUP(CONCATENATE(A7,$L$5),departamentos,6,FALSE)),"n.d.",VLOOKUP(CONCATENATE(A7,$L$5),departamentos,6,FALSE))</calculatedColumnFormula>
    </tableColumn>
    <tableColumn id="6" xr3:uid="{00000000-0010-0000-2400-000006000000}" name="Máximo" headerRowDxfId="46" dataDxfId="45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25000000}" name="Tabla68292125" displayName="Tabla68292125" ref="P7:R31" headerRowCount="0" totalsRowShown="0" headerRowDxfId="44" dataDxfId="43">
  <tableColumns count="3">
    <tableColumn id="3" xr3:uid="{00000000-0010-0000-2500-000003000000}" name="Columna1" headerRowDxfId="42" dataDxfId="41">
      <calculatedColumnFormula>IF(ISERROR(VLOOKUP(CONCATENATE(A7,$P$5),departamentos,5,FALSE)),"n.d.",VLOOKUP(CONCATENATE(A7,$P$5),departamentos,5,FALSE))</calculatedColumnFormula>
    </tableColumn>
    <tableColumn id="5" xr3:uid="{00000000-0010-0000-2500-000005000000}" name="Mínimo" headerRowDxfId="40" dataDxfId="39">
      <calculatedColumnFormula>IF(ISERROR(VLOOKUP(CONCATENATE(A7,$P$5),departamentos,6,FALSE)),"n.d.",VLOOKUP(CONCATENATE(A7,$P$5),departamentos,6,FALSE))</calculatedColumnFormula>
    </tableColumn>
    <tableColumn id="6" xr3:uid="{00000000-0010-0000-2500-000006000000}" name="Máximo" headerRowDxfId="38" dataDxfId="37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26000000}" name="Tabla61826" displayName="Tabla61826" ref="B7:F21" headerRowCount="0" totalsRowShown="0" headerRowDxfId="36" dataDxfId="35">
  <tableColumns count="5">
    <tableColumn id="1" xr3:uid="{00000000-0010-0000-2600-000001000000}" name="Producto" headerRowDxfId="34" dataDxfId="33"/>
    <tableColumn id="2" xr3:uid="{00000000-0010-0000-2600-000002000000}" name="Unidad de Venta" headerRowDxfId="32" dataDxfId="31"/>
    <tableColumn id="3" xr3:uid="{00000000-0010-0000-2600-000003000000}" name="Columna1" headerRowDxfId="30" dataDxfId="29">
      <calculatedColumnFormula>IF(ISERROR(VLOOKUP(CONCATENATE(A7,$D$5),departamentos,5,FALSE)),"n.d.",VLOOKUP(CONCATENATE(A7,$D$5),departamentos,5,FALSE))</calculatedColumnFormula>
    </tableColumn>
    <tableColumn id="5" xr3:uid="{00000000-0010-0000-2600-000005000000}" name="Mínimo" headerRowDxfId="28" dataDxfId="27">
      <calculatedColumnFormula>IF( ISERROR(VLOOKUP(CONCATENATE(A7,$D$5),departamentos,6,FALSE)),"n.d.",VLOOKUP(CONCATENATE(A7,$D$5),departamentos,6,FALSE))</calculatedColumnFormula>
    </tableColumn>
    <tableColumn id="6" xr3:uid="{00000000-0010-0000-2600-000006000000}" name="Máximo" headerRowDxfId="26" dataDxfId="25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27000000}" name="Tabla681927" displayName="Tabla681927" ref="H7:J21" headerRowCount="0" totalsRowShown="0" headerRowDxfId="24" dataDxfId="23">
  <tableColumns count="3">
    <tableColumn id="3" xr3:uid="{00000000-0010-0000-2700-000003000000}" name="Columna1" headerRowDxfId="22" dataDxfId="21">
      <calculatedColumnFormula>IF(ISERROR(VLOOKUP(CONCATENATE(A7,$H$5),departamentos,5,FALSE)),"n.d.",VLOOKUP(CONCATENATE(A7,$H$5),departamentos,5,FALSE))</calculatedColumnFormula>
    </tableColumn>
    <tableColumn id="5" xr3:uid="{00000000-0010-0000-2700-000005000000}" name="Mínimo" headerRowDxfId="20" dataDxfId="19">
      <calculatedColumnFormula>IF(ISERROR(VLOOKUP(CONCATENATE(A7,$H$5),departamentos,6,FALSE)),"n.d.",VLOOKUP(CONCATENATE(A7,$H$5),departamentos,6,FALSE))</calculatedColumnFormula>
    </tableColumn>
    <tableColumn id="6" xr3:uid="{00000000-0010-0000-2700-000006000000}" name="Máximo" headerRowDxfId="18" dataDxfId="17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28000000}" name="Tabla6822028" displayName="Tabla6822028" ref="L7:N21" headerRowCount="0" totalsRowShown="0" headerRowDxfId="16" dataDxfId="15">
  <tableColumns count="3">
    <tableColumn id="3" xr3:uid="{00000000-0010-0000-2800-000003000000}" name="Columna1" headerRowDxfId="14" dataDxfId="13">
      <calculatedColumnFormula>IF(ISERROR(VLOOKUP(CONCATENATE(A7,$L$5),departamentos,5,FALSE)),"n.d.",VLOOKUP(CONCATENATE(A7,$L$5),departamentos,5,FALSE))</calculatedColumnFormula>
    </tableColumn>
    <tableColumn id="5" xr3:uid="{00000000-0010-0000-2800-000005000000}" name="Mínimo" headerRowDxfId="12" dataDxfId="11">
      <calculatedColumnFormula>IF(ISERROR(VLOOKUP(CONCATENATE(A7,$L$5),departamentos,6,FALSE)),"n.d.",VLOOKUP(CONCATENATE(A7,$L$5),departamentos,6,FALSE))</calculatedColumnFormula>
    </tableColumn>
    <tableColumn id="6" xr3:uid="{00000000-0010-0000-2800-000006000000}" name="Máximo" headerRowDxfId="10" dataDxfId="9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29000000}" name="Tabla68292129" displayName="Tabla68292129" ref="P7:R21" headerRowCount="0" totalsRowShown="0" headerRowDxfId="8" dataDxfId="7">
  <tableColumns count="3">
    <tableColumn id="3" xr3:uid="{00000000-0010-0000-2900-000003000000}" name="Columna1" headerRowDxfId="6" dataDxfId="5">
      <calculatedColumnFormula>IF(ISERROR(VLOOKUP(CONCATENATE(A7,$P$5),departamentos,5,FALSE)),"n.d.",VLOOKUP(CONCATENATE(A7,$P$5),departamentos,5,FALSE))</calculatedColumnFormula>
    </tableColumn>
    <tableColumn id="5" xr3:uid="{00000000-0010-0000-2900-000005000000}" name="Mínimo" headerRowDxfId="4" dataDxfId="3">
      <calculatedColumnFormula>IF(ISERROR(VLOOKUP(CONCATENATE(A7,$P$5),departamentos,6,FALSE)),"n.d.",VLOOKUP(CONCATENATE(A7,$P$5),departamentos,6,FALSE))</calculatedColumnFormula>
    </tableColumn>
    <tableColumn id="6" xr3:uid="{00000000-0010-0000-2900-000006000000}" name="Máximo" headerRowDxfId="2" dataDxfId="1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4.xml"/><Relationship Id="rId3" Type="http://schemas.openxmlformats.org/officeDocument/2006/relationships/table" Target="../tables/table9.xml"/><Relationship Id="rId7" Type="http://schemas.openxmlformats.org/officeDocument/2006/relationships/table" Target="../tables/table13.xml"/><Relationship Id="rId12" Type="http://schemas.openxmlformats.org/officeDocument/2006/relationships/table" Target="../tables/table18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2.xml"/><Relationship Id="rId11" Type="http://schemas.openxmlformats.org/officeDocument/2006/relationships/table" Target="../tables/table17.xml"/><Relationship Id="rId5" Type="http://schemas.openxmlformats.org/officeDocument/2006/relationships/table" Target="../tables/table11.xml"/><Relationship Id="rId10" Type="http://schemas.openxmlformats.org/officeDocument/2006/relationships/table" Target="../tables/table16.xml"/><Relationship Id="rId4" Type="http://schemas.openxmlformats.org/officeDocument/2006/relationships/table" Target="../tables/table10.xml"/><Relationship Id="rId9" Type="http://schemas.openxmlformats.org/officeDocument/2006/relationships/table" Target="../tables/table1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C36"/>
  <sheetViews>
    <sheetView showGridLines="0" showRowColHeaders="0" tabSelected="1" zoomScaleNormal="100" workbookViewId="0"/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INDECAEA0290224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45334</v>
      </c>
    </row>
    <row r="19" spans="1:3" ht="22.5">
      <c r="A19" s="178"/>
      <c r="B19" s="178"/>
      <c r="C19" s="70"/>
    </row>
    <row r="20" spans="1:3" ht="22.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 t="s">
        <v>249</v>
      </c>
    </row>
    <row r="25" spans="1:3" ht="21">
      <c r="A25" s="178"/>
      <c r="B25" s="178"/>
      <c r="C25" s="71" t="s">
        <v>250</v>
      </c>
    </row>
    <row r="26" spans="1:3" ht="21">
      <c r="A26" s="178"/>
      <c r="B26" s="178"/>
      <c r="C26" s="71" t="s">
        <v>251</v>
      </c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algorithmName="SHA-512" hashValue="qWX7uBvZzATFCcolAxcQY31LMxSkbGLviY4mGJmAyI+epPaLZoNJn/04isf2O0VkC2YGjvWE8PhvN44HukwKRA==" saltValue="G7wbcVxl8qOP6Gx0oHF1Wg==" spinCount="100000" sheet="1" objects="1" scenarios="1"/>
  <phoneticPr fontId="24" type="noConversion"/>
  <hyperlinks>
    <hyperlink ref="C32" r:id="rId1" xr:uid="{00000000-0004-0000-0000-000000000000}"/>
    <hyperlink ref="C21" location="GranosBasicos!A1" display="Granos Básicos" xr:uid="{00000000-0004-0000-0000-000001000000}"/>
    <hyperlink ref="C22" location="Hortalizas!A1" display="Hortalizas" xr:uid="{00000000-0004-0000-0000-000002000000}"/>
    <hyperlink ref="C23" location="Frutas!A1" display="Frutas" xr:uid="{00000000-0004-0000-0000-000003000000}"/>
    <hyperlink ref="C24" location="Agroindustriales!A1" display="Productos Agroindustriales" xr:uid="{00000000-0004-0000-0000-000004000000}"/>
    <hyperlink ref="C25" location="Pecuarios!A1" display="Productos Pecuarios" xr:uid="{00000000-0004-0000-0000-000005000000}"/>
    <hyperlink ref="C26" location="Pesqueros!A1" display="Productos Pesqueros" xr:uid="{00000000-0004-0000-0000-000006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62"/>
      <c r="B1" s="62"/>
      <c r="C1" s="60" t="str">
        <f>+numinforme</f>
        <v>INDECAEA0290224</v>
      </c>
    </row>
    <row r="2" spans="1:3">
      <c r="A2" s="62"/>
      <c r="B2" s="62"/>
      <c r="C2" s="39"/>
    </row>
    <row r="3" spans="1:3">
      <c r="A3" s="62"/>
      <c r="B3" s="62"/>
      <c r="C3" s="39"/>
    </row>
    <row r="4" spans="1:3">
      <c r="A4" s="62"/>
      <c r="B4" s="62"/>
      <c r="C4" s="39"/>
    </row>
    <row r="5" spans="1:3">
      <c r="A5" s="62"/>
      <c r="B5" s="62"/>
      <c r="C5" s="39"/>
    </row>
    <row r="6" spans="1:3">
      <c r="A6" s="62"/>
      <c r="B6" s="62"/>
      <c r="C6" s="39"/>
    </row>
    <row r="7" spans="1:3">
      <c r="A7" s="62"/>
      <c r="B7" s="62"/>
      <c r="C7" s="39"/>
    </row>
    <row r="8" spans="1:3">
      <c r="A8" s="62"/>
      <c r="B8" s="62"/>
      <c r="C8" s="39"/>
    </row>
    <row r="9" spans="1:3">
      <c r="A9" s="62"/>
      <c r="B9" s="62"/>
      <c r="C9" s="38"/>
    </row>
    <row r="10" spans="1:3">
      <c r="A10" s="62"/>
      <c r="B10" s="62"/>
      <c r="C10" s="40"/>
    </row>
    <row r="11" spans="1:3">
      <c r="A11" s="62"/>
      <c r="B11" s="62"/>
      <c r="C11" s="40"/>
    </row>
    <row r="12" spans="1:3" s="35" customFormat="1">
      <c r="A12" s="63"/>
      <c r="B12" s="63"/>
      <c r="C12" s="40"/>
    </row>
    <row r="13" spans="1:3" ht="18.75">
      <c r="A13" s="62"/>
      <c r="B13" s="62"/>
      <c r="C13" s="59">
        <f>fechaactual</f>
        <v>45334</v>
      </c>
    </row>
    <row r="14" spans="1:3">
      <c r="A14" s="62"/>
      <c r="B14" s="62"/>
      <c r="C14" s="41"/>
    </row>
    <row r="15" spans="1:3" ht="18.75">
      <c r="A15" s="62"/>
      <c r="B15" s="62"/>
      <c r="C15" s="44" t="s">
        <v>50</v>
      </c>
    </row>
    <row r="16" spans="1:3" ht="18.75">
      <c r="A16" s="62"/>
      <c r="B16" s="62"/>
      <c r="C16" s="42" t="s">
        <v>201</v>
      </c>
    </row>
    <row r="17" spans="1:3" ht="18.75">
      <c r="A17" s="62"/>
      <c r="B17" s="62"/>
      <c r="C17" s="44" t="s">
        <v>202</v>
      </c>
    </row>
    <row r="18" spans="1:3">
      <c r="A18" s="62"/>
      <c r="B18" s="62"/>
      <c r="C18" s="41"/>
    </row>
    <row r="19" spans="1:3">
      <c r="A19" s="62"/>
      <c r="B19" s="62"/>
      <c r="C19" s="41"/>
    </row>
    <row r="20" spans="1:3">
      <c r="A20" s="62"/>
      <c r="B20" s="62"/>
      <c r="C20" s="41"/>
    </row>
    <row r="21" spans="1:3" ht="18.75">
      <c r="A21" s="62"/>
      <c r="B21" s="62"/>
      <c r="C21" s="42"/>
    </row>
    <row r="22" spans="1:3">
      <c r="A22" s="62"/>
      <c r="B22" s="62"/>
      <c r="C22" s="39"/>
    </row>
    <row r="23" spans="1:3">
      <c r="A23" s="62"/>
      <c r="B23" s="62"/>
      <c r="C23" s="39"/>
    </row>
    <row r="24" spans="1:3">
      <c r="A24" s="62"/>
      <c r="B24" s="62"/>
      <c r="C24" s="39"/>
    </row>
    <row r="25" spans="1:3">
      <c r="A25" s="62"/>
      <c r="B25" s="62"/>
      <c r="C25" s="39"/>
    </row>
    <row r="26" spans="1:3">
      <c r="A26" s="62"/>
      <c r="B26" s="62"/>
      <c r="C26" s="39"/>
    </row>
    <row r="27" spans="1:3">
      <c r="A27" s="62"/>
      <c r="B27" s="62"/>
      <c r="C27" s="39"/>
    </row>
    <row r="28" spans="1:3">
      <c r="A28" s="62"/>
      <c r="B28" s="62"/>
      <c r="C28" s="39"/>
    </row>
    <row r="29" spans="1:3">
      <c r="A29" s="62"/>
      <c r="B29" s="62"/>
      <c r="C29" s="39"/>
    </row>
    <row r="30" spans="1:3">
      <c r="A30" s="62"/>
      <c r="B30" s="62"/>
      <c r="C30" s="43" t="s">
        <v>203</v>
      </c>
    </row>
    <row r="31" spans="1:3">
      <c r="A31" s="36"/>
      <c r="B31" s="36"/>
      <c r="C31" s="36"/>
    </row>
    <row r="32" spans="1:3">
      <c r="A32" s="36"/>
      <c r="B32" s="36"/>
      <c r="C32" s="36"/>
    </row>
    <row r="33" spans="1:3">
      <c r="A33" s="36"/>
      <c r="B33" s="36"/>
      <c r="C33" s="36"/>
    </row>
    <row r="34" spans="1:3">
      <c r="A34" s="36"/>
      <c r="B34" s="36"/>
      <c r="C34" s="36"/>
    </row>
  </sheetData>
  <sheetProtection password="9E07" sheet="1" objects="1" scenarios="1"/>
  <hyperlinks>
    <hyperlink ref="C15" location="GranosBasicos!A1" display="Granos Básicos" xr:uid="{00000000-0004-0000-0100-000000000000}"/>
    <hyperlink ref="C16" location="Hortalizas!A1" display="Hortalizas" xr:uid="{00000000-0004-0000-0100-000001000000}"/>
    <hyperlink ref="C17" location="Frutas!A1" display="Frutas" xr:uid="{00000000-0004-0000-0100-000002000000}"/>
    <hyperlink ref="C30" r:id="rId1" xr:uid="{00000000-0004-0000-0100-000003000000}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2">
    <pageSetUpPr fitToPage="1"/>
  </sheetPr>
  <dimension ref="A1:C36"/>
  <sheetViews>
    <sheetView showGridLines="0" showRowColHeaders="0" topLeftCell="A7" zoomScaleNormal="100" workbookViewId="0">
      <selection activeCell="C1" sqref="C1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INDECAEA0290224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45334</v>
      </c>
    </row>
    <row r="19" spans="1:3" ht="22.5">
      <c r="A19" s="178"/>
      <c r="B19" s="178"/>
      <c r="C19" s="70"/>
    </row>
    <row r="20" spans="1:3" ht="22.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/>
    </row>
    <row r="25" spans="1:3" ht="21">
      <c r="A25" s="178"/>
      <c r="B25" s="178"/>
      <c r="C25" s="71"/>
    </row>
    <row r="26" spans="1:3" ht="21">
      <c r="A26" s="178"/>
      <c r="B26" s="178"/>
      <c r="C26" s="71"/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password="9E07" sheet="1" objects="1" scenarios="1"/>
  <hyperlinks>
    <hyperlink ref="C32" r:id="rId1" xr:uid="{00000000-0004-0000-0200-000000000000}"/>
    <hyperlink ref="C21" location="GranosBasicos!A1" display="Granos Básicos" xr:uid="{00000000-0004-0000-0200-000001000000}"/>
    <hyperlink ref="C22" location="Hortalizas!A1" display="Hortalizas" xr:uid="{00000000-0004-0000-0200-000002000000}"/>
    <hyperlink ref="C23" location="Frutas!A1" display="Frutas" xr:uid="{00000000-0004-0000-0200-000003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2">
    <pageSetUpPr fitToPage="1"/>
  </sheetPr>
  <dimension ref="A1:Z52"/>
  <sheetViews>
    <sheetView showGridLines="0" showRowColHeaders="0" zoomScaleNormal="100" workbookViewId="0">
      <selection activeCell="T5" sqref="T5:V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INDECAEA0290224</v>
      </c>
      <c r="W1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/>
      <c r="X2" s="4"/>
      <c r="Y2" s="4"/>
      <c r="Z2" s="3"/>
    </row>
    <row r="3" spans="1:26" s="5" customFormat="1" ht="15" customHeight="1">
      <c r="A3" s="103"/>
      <c r="B3" s="243">
        <f>Y7</f>
        <v>45334</v>
      </c>
      <c r="C3" s="243"/>
      <c r="D3" s="243"/>
      <c r="E3" s="243"/>
      <c r="F3" s="243"/>
      <c r="G3" s="243"/>
      <c r="H3" s="243"/>
      <c r="I3" s="243"/>
      <c r="J3" s="243"/>
      <c r="K3" s="243"/>
      <c r="L3" s="243"/>
      <c r="M3" s="243"/>
      <c r="N3" s="243"/>
      <c r="O3" s="243"/>
      <c r="P3" s="243"/>
      <c r="Q3" s="243"/>
      <c r="R3" s="243"/>
      <c r="S3" s="243"/>
      <c r="T3" s="243"/>
      <c r="U3" s="243"/>
      <c r="V3" s="243"/>
      <c r="W3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/>
    </row>
    <row r="5" spans="1:26" ht="15" customHeight="1">
      <c r="B5" s="245" t="s">
        <v>252</v>
      </c>
      <c r="C5" s="245"/>
      <c r="D5" s="245"/>
      <c r="E5" s="245"/>
      <c r="F5" s="245"/>
      <c r="G5" s="245"/>
      <c r="H5" s="245"/>
      <c r="I5" s="245"/>
      <c r="J5" s="246"/>
      <c r="K5" s="106"/>
      <c r="L5" s="247" t="s">
        <v>172</v>
      </c>
      <c r="M5" s="247"/>
      <c r="N5" s="248"/>
      <c r="O5" s="107"/>
      <c r="P5" s="247" t="s">
        <v>181</v>
      </c>
      <c r="Q5" s="247"/>
      <c r="R5" s="249"/>
      <c r="S5" s="107"/>
      <c r="T5" s="247" t="s">
        <v>174</v>
      </c>
      <c r="U5" s="247"/>
      <c r="V5" s="247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12/feb</v>
      </c>
      <c r="E6" s="111" t="s">
        <v>0</v>
      </c>
      <c r="F6" s="111" t="s">
        <v>1</v>
      </c>
      <c r="G6" s="112" t="str">
        <f>CONCATENATE(Y5," ",TEXT(Z8,"dd/mmm"))</f>
        <v>Promedio 09/feb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45.833333333333336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45.833333333333336</v>
      </c>
      <c r="H7" s="193" t="str">
        <f t="shared" ref="H7:H14" si="4">IF(D7="n.d.","",IF(G7="n.d.","",IF(D7=G7,"=",IF(D7&gt;G7,"↑","↓"))))</f>
        <v>=</v>
      </c>
      <c r="I7" s="194">
        <f t="shared" ref="I7:I16" si="5">IF(ISERR(IF(D7="n.d.","",IF(G7="n.d.","",(D7-G7)))),"",IF(D7="n.d.","",IF(G7="n.d.","",(D7-G7))))</f>
        <v>0</v>
      </c>
      <c r="J7" s="195">
        <f t="shared" ref="J7:J16" si="6">IF(ISERR(IF(D7="n.d.","",IF(G7="n.d.","",(D7-G7)/G7))),"",IF(D7="n.d.","",IF(G7="n.d.","",(D7-G7)/G7)))</f>
        <v>0</v>
      </c>
      <c r="K7" s="244"/>
      <c r="L7" s="78" t="str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78" t="str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78" t="str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79"/>
      <c r="P7" s="78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46.3</v>
      </c>
      <c r="Q7" s="78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45</v>
      </c>
      <c r="R7" s="78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48</v>
      </c>
      <c r="S7" s="79"/>
      <c r="T7" s="78" t="str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78" t="str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78" t="str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X7" s="6" t="s">
        <v>177</v>
      </c>
      <c r="Y7" s="22">
        <f>+VLOOKUP(1111,sansalvador,3,FALSE)</f>
        <v>45334</v>
      </c>
      <c r="Z7" s="22">
        <f>+Y7</f>
        <v>45334</v>
      </c>
    </row>
    <row r="8" spans="1:26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195" t="str">
        <f t="shared" si="6"/>
        <v/>
      </c>
      <c r="K8" s="244"/>
      <c r="L8" s="78" t="str">
        <f t="shared" si="7"/>
        <v>n.d.</v>
      </c>
      <c r="M8" s="78" t="str">
        <f t="shared" si="8"/>
        <v>n.d.</v>
      </c>
      <c r="N8" s="78" t="str">
        <f t="shared" si="9"/>
        <v>n.d.</v>
      </c>
      <c r="O8" s="79"/>
      <c r="P8" s="78" t="str">
        <f t="shared" si="10"/>
        <v>n.d.</v>
      </c>
      <c r="Q8" s="78" t="str">
        <f t="shared" si="11"/>
        <v>n.d.</v>
      </c>
      <c r="R8" s="78" t="str">
        <f t="shared" si="12"/>
        <v>n.d.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X8" s="6" t="s">
        <v>178</v>
      </c>
      <c r="Y8" s="22">
        <f>+VLOOKUP(9999,sansalvador,3,FALSE)</f>
        <v>45331</v>
      </c>
      <c r="Z8" s="22">
        <f>+Y8</f>
        <v>45331</v>
      </c>
    </row>
    <row r="9" spans="1:26" ht="17.25" customHeight="1">
      <c r="A9" s="3">
        <v>3</v>
      </c>
      <c r="B9" s="76" t="s">
        <v>126</v>
      </c>
      <c r="C9" s="98" t="s">
        <v>25</v>
      </c>
      <c r="D9" s="78">
        <f t="shared" si="0"/>
        <v>88.333333333333329</v>
      </c>
      <c r="E9" s="78">
        <f t="shared" si="1"/>
        <v>86</v>
      </c>
      <c r="F9" s="78">
        <f t="shared" si="2"/>
        <v>90</v>
      </c>
      <c r="G9" s="78">
        <f t="shared" si="3"/>
        <v>88</v>
      </c>
      <c r="H9" s="193" t="str">
        <f t="shared" si="4"/>
        <v>↑</v>
      </c>
      <c r="I9" s="194">
        <f t="shared" si="5"/>
        <v>0.3333333333333286</v>
      </c>
      <c r="J9" s="195">
        <f t="shared" si="6"/>
        <v>3.7878787878787342E-3</v>
      </c>
      <c r="K9" s="244"/>
      <c r="L9" s="78" t="str">
        <f t="shared" si="7"/>
        <v>n.d.</v>
      </c>
      <c r="M9" s="78" t="str">
        <f t="shared" si="8"/>
        <v>n.d.</v>
      </c>
      <c r="N9" s="78" t="str">
        <f t="shared" si="9"/>
        <v>n.d.</v>
      </c>
      <c r="O9" s="79"/>
      <c r="P9" s="78">
        <f t="shared" si="10"/>
        <v>95</v>
      </c>
      <c r="Q9" s="78">
        <f t="shared" si="11"/>
        <v>95</v>
      </c>
      <c r="R9" s="78">
        <f t="shared" si="12"/>
        <v>95</v>
      </c>
      <c r="S9" s="79"/>
      <c r="T9" s="78" t="str">
        <f t="shared" si="13"/>
        <v>n.d.</v>
      </c>
      <c r="U9" s="78" t="str">
        <f t="shared" si="14"/>
        <v>n.d.</v>
      </c>
      <c r="V9" s="78" t="str">
        <f t="shared" si="15"/>
        <v>n.d.</v>
      </c>
    </row>
    <row r="10" spans="1:26" ht="17.25" customHeight="1">
      <c r="A10" s="3">
        <v>4</v>
      </c>
      <c r="B10" s="76" t="s">
        <v>127</v>
      </c>
      <c r="C10" s="98" t="s">
        <v>25</v>
      </c>
      <c r="D10" s="78">
        <f t="shared" si="0"/>
        <v>89.916666666666671</v>
      </c>
      <c r="E10" s="78">
        <f t="shared" si="1"/>
        <v>88</v>
      </c>
      <c r="F10" s="78">
        <f t="shared" si="2"/>
        <v>93</v>
      </c>
      <c r="G10" s="78">
        <f t="shared" si="3"/>
        <v>90.583333333333329</v>
      </c>
      <c r="H10" s="193" t="str">
        <f t="shared" si="4"/>
        <v>↓</v>
      </c>
      <c r="I10" s="194">
        <f t="shared" si="5"/>
        <v>-0.66666666666665719</v>
      </c>
      <c r="J10" s="195">
        <f t="shared" si="6"/>
        <v>-7.3597056117754248E-3</v>
      </c>
      <c r="K10" s="244"/>
      <c r="L10" s="78" t="str">
        <f t="shared" si="7"/>
        <v>n.d.</v>
      </c>
      <c r="M10" s="78" t="str">
        <f t="shared" si="8"/>
        <v>n.d.</v>
      </c>
      <c r="N10" s="78" t="str">
        <f t="shared" si="9"/>
        <v>n.d.</v>
      </c>
      <c r="O10" s="79"/>
      <c r="P10" s="78">
        <f t="shared" si="10"/>
        <v>108</v>
      </c>
      <c r="Q10" s="78">
        <f t="shared" si="11"/>
        <v>100</v>
      </c>
      <c r="R10" s="78">
        <f t="shared" si="12"/>
        <v>110</v>
      </c>
      <c r="S10" s="79"/>
      <c r="T10" s="78" t="str">
        <f t="shared" si="13"/>
        <v>n.d.</v>
      </c>
      <c r="U10" s="78" t="str">
        <f t="shared" si="14"/>
        <v>n.d.</v>
      </c>
      <c r="V10" s="78" t="str">
        <f t="shared" si="15"/>
        <v>n.d.</v>
      </c>
    </row>
    <row r="11" spans="1:26" ht="17.25" customHeight="1">
      <c r="A11" s="3">
        <v>5</v>
      </c>
      <c r="B11" s="76" t="s">
        <v>131</v>
      </c>
      <c r="C11" s="98" t="s">
        <v>25</v>
      </c>
      <c r="D11" s="78">
        <f t="shared" si="0"/>
        <v>85.5</v>
      </c>
      <c r="E11" s="78">
        <f t="shared" si="1"/>
        <v>84</v>
      </c>
      <c r="F11" s="78">
        <f t="shared" si="2"/>
        <v>86</v>
      </c>
      <c r="G11" s="78">
        <f t="shared" si="3"/>
        <v>85.5</v>
      </c>
      <c r="H11" s="193" t="str">
        <f t="shared" si="4"/>
        <v>=</v>
      </c>
      <c r="I11" s="194">
        <f t="shared" si="5"/>
        <v>0</v>
      </c>
      <c r="J11" s="195">
        <f t="shared" si="6"/>
        <v>0</v>
      </c>
      <c r="K11" s="244"/>
      <c r="L11" s="78" t="str">
        <f t="shared" si="7"/>
        <v>n.d.</v>
      </c>
      <c r="M11" s="78" t="str">
        <f t="shared" si="8"/>
        <v>n.d.</v>
      </c>
      <c r="N11" s="78" t="str">
        <f t="shared" si="9"/>
        <v>n.d.</v>
      </c>
      <c r="O11" s="79"/>
      <c r="P11" s="78" t="str">
        <f t="shared" si="10"/>
        <v>n.d.</v>
      </c>
      <c r="Q11" s="78" t="str">
        <f t="shared" si="11"/>
        <v>n.d.</v>
      </c>
      <c r="R11" s="78" t="str">
        <f t="shared" si="12"/>
        <v>n.d.</v>
      </c>
      <c r="S11" s="79"/>
      <c r="T11" s="78" t="str">
        <f t="shared" si="13"/>
        <v>n.d.</v>
      </c>
      <c r="U11" s="78" t="str">
        <f t="shared" si="14"/>
        <v>n.d.</v>
      </c>
      <c r="V11" s="78" t="str">
        <f t="shared" si="15"/>
        <v>n.d.</v>
      </c>
    </row>
    <row r="12" spans="1:26" ht="17.25" customHeight="1">
      <c r="A12" s="3">
        <v>6</v>
      </c>
      <c r="B12" s="76" t="s">
        <v>128</v>
      </c>
      <c r="C12" s="98" t="s">
        <v>25</v>
      </c>
      <c r="D12" s="78">
        <f t="shared" si="0"/>
        <v>87.2</v>
      </c>
      <c r="E12" s="78">
        <f t="shared" si="1"/>
        <v>86</v>
      </c>
      <c r="F12" s="78">
        <f t="shared" si="2"/>
        <v>90</v>
      </c>
      <c r="G12" s="78">
        <f t="shared" si="3"/>
        <v>87.727272727272734</v>
      </c>
      <c r="H12" s="193" t="str">
        <f t="shared" si="4"/>
        <v>↓</v>
      </c>
      <c r="I12" s="194">
        <f t="shared" si="5"/>
        <v>-0.52727272727273089</v>
      </c>
      <c r="J12" s="195">
        <f t="shared" si="6"/>
        <v>-6.0103626943005589E-3</v>
      </c>
      <c r="K12" s="244"/>
      <c r="L12" s="78" t="str">
        <f t="shared" si="7"/>
        <v>n.d.</v>
      </c>
      <c r="M12" s="78" t="str">
        <f t="shared" si="8"/>
        <v>n.d.</v>
      </c>
      <c r="N12" s="78" t="str">
        <f t="shared" si="9"/>
        <v>n.d.</v>
      </c>
      <c r="O12" s="79"/>
      <c r="P12" s="78">
        <f t="shared" si="10"/>
        <v>100</v>
      </c>
      <c r="Q12" s="78">
        <f t="shared" si="11"/>
        <v>100</v>
      </c>
      <c r="R12" s="78">
        <f t="shared" si="12"/>
        <v>100</v>
      </c>
      <c r="S12" s="79"/>
      <c r="T12" s="78" t="str">
        <f t="shared" si="13"/>
        <v>n.d.</v>
      </c>
      <c r="U12" s="78" t="str">
        <f t="shared" si="14"/>
        <v>n.d.</v>
      </c>
      <c r="V12" s="78" t="str">
        <f t="shared" si="15"/>
        <v>n.d.</v>
      </c>
    </row>
    <row r="13" spans="1:26" ht="17.25" customHeight="1">
      <c r="A13" s="3">
        <v>7</v>
      </c>
      <c r="B13" s="76" t="s">
        <v>168</v>
      </c>
      <c r="C13" s="98" t="s">
        <v>25</v>
      </c>
      <c r="D13" s="78" t="str">
        <f t="shared" si="0"/>
        <v>n.d.</v>
      </c>
      <c r="E13" s="78" t="str">
        <f t="shared" si="1"/>
        <v>n.d.</v>
      </c>
      <c r="F13" s="78" t="str">
        <f t="shared" si="2"/>
        <v>n.d.</v>
      </c>
      <c r="G13" s="78" t="str">
        <f t="shared" si="3"/>
        <v>n.d.</v>
      </c>
      <c r="H13" s="193" t="str">
        <f t="shared" si="4"/>
        <v/>
      </c>
      <c r="I13" s="194" t="str">
        <f t="shared" si="5"/>
        <v/>
      </c>
      <c r="J13" s="195" t="str">
        <f t="shared" si="6"/>
        <v/>
      </c>
      <c r="K13" s="244"/>
      <c r="L13" s="78" t="str">
        <f t="shared" si="7"/>
        <v>n.d.</v>
      </c>
      <c r="M13" s="78" t="str">
        <f t="shared" si="8"/>
        <v>n.d.</v>
      </c>
      <c r="N13" s="78" t="str">
        <f t="shared" si="9"/>
        <v>n.d.</v>
      </c>
      <c r="O13" s="79"/>
      <c r="P13" s="78">
        <f t="shared" si="10"/>
        <v>120</v>
      </c>
      <c r="Q13" s="78">
        <f t="shared" si="11"/>
        <v>120</v>
      </c>
      <c r="R13" s="78">
        <f t="shared" si="12"/>
        <v>120</v>
      </c>
      <c r="S13" s="79"/>
      <c r="T13" s="78" t="str">
        <f t="shared" si="13"/>
        <v>n.d.</v>
      </c>
      <c r="U13" s="78" t="str">
        <f t="shared" si="14"/>
        <v>n.d.</v>
      </c>
      <c r="V13" s="78" t="str">
        <f t="shared" si="15"/>
        <v>n.d.</v>
      </c>
    </row>
    <row r="14" spans="1:26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195" t="str">
        <f t="shared" si="6"/>
        <v/>
      </c>
      <c r="K14" s="244"/>
      <c r="L14" s="78" t="str">
        <f t="shared" si="7"/>
        <v>n.d.</v>
      </c>
      <c r="M14" s="78" t="str">
        <f t="shared" si="8"/>
        <v>n.d.</v>
      </c>
      <c r="N14" s="78" t="str">
        <f t="shared" si="9"/>
        <v>n.d.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</row>
    <row r="15" spans="1:26" ht="17.25" customHeight="1">
      <c r="A15" s="3">
        <v>9</v>
      </c>
      <c r="B15" s="76" t="s">
        <v>129</v>
      </c>
      <c r="C15" s="98" t="s">
        <v>25</v>
      </c>
      <c r="D15" s="78">
        <f t="shared" si="0"/>
        <v>23.833333333333332</v>
      </c>
      <c r="E15" s="78">
        <f t="shared" si="1"/>
        <v>22</v>
      </c>
      <c r="F15" s="78">
        <f t="shared" si="2"/>
        <v>26</v>
      </c>
      <c r="G15" s="78">
        <f t="shared" si="3"/>
        <v>24.064102564102566</v>
      </c>
      <c r="H15" s="193" t="str">
        <f t="shared" ref="H15:H16" si="16">IF(D15="n.d.","",IF(G15="n.d.","",IF(D15=G15,"=",IF(D15&gt;G15,"↑","↓"))))</f>
        <v>↓</v>
      </c>
      <c r="I15" s="194">
        <f t="shared" si="5"/>
        <v>-0.2307692307692335</v>
      </c>
      <c r="J15" s="195">
        <f t="shared" si="6"/>
        <v>-9.5897709110283492E-3</v>
      </c>
      <c r="K15" s="80"/>
      <c r="L15" s="78" t="str">
        <f t="shared" si="7"/>
        <v>n.d.</v>
      </c>
      <c r="M15" s="78" t="str">
        <f t="shared" si="8"/>
        <v>n.d.</v>
      </c>
      <c r="N15" s="78" t="str">
        <f t="shared" si="9"/>
        <v>n.d.</v>
      </c>
      <c r="O15" s="79"/>
      <c r="P15" s="78">
        <f t="shared" si="10"/>
        <v>23.25</v>
      </c>
      <c r="Q15" s="78">
        <f t="shared" si="11"/>
        <v>22</v>
      </c>
      <c r="R15" s="78">
        <f t="shared" si="12"/>
        <v>24</v>
      </c>
      <c r="S15" s="79"/>
      <c r="T15" s="78" t="str">
        <f t="shared" si="13"/>
        <v>n.d.</v>
      </c>
      <c r="U15" s="78" t="str">
        <f t="shared" si="14"/>
        <v>n.d.</v>
      </c>
      <c r="V15" s="78" t="str">
        <f t="shared" si="15"/>
        <v>n.d.</v>
      </c>
    </row>
    <row r="16" spans="1:26" ht="17.25" customHeight="1">
      <c r="A16" s="3">
        <v>10</v>
      </c>
      <c r="B16" s="76" t="s">
        <v>130</v>
      </c>
      <c r="C16" s="98" t="s">
        <v>25</v>
      </c>
      <c r="D16" s="78">
        <f t="shared" si="0"/>
        <v>17.2</v>
      </c>
      <c r="E16" s="78">
        <f t="shared" si="1"/>
        <v>16</v>
      </c>
      <c r="F16" s="78">
        <f t="shared" si="2"/>
        <v>18</v>
      </c>
      <c r="G16" s="78">
        <f t="shared" si="3"/>
        <v>17.3</v>
      </c>
      <c r="H16" s="193" t="str">
        <f t="shared" si="16"/>
        <v>↓</v>
      </c>
      <c r="I16" s="194">
        <f t="shared" si="5"/>
        <v>-0.10000000000000142</v>
      </c>
      <c r="J16" s="195">
        <f t="shared" si="6"/>
        <v>-5.7803468208093307E-3</v>
      </c>
      <c r="K16" s="80"/>
      <c r="L16" s="78" t="str">
        <f t="shared" si="7"/>
        <v>n.d.</v>
      </c>
      <c r="M16" s="78" t="str">
        <f t="shared" si="8"/>
        <v>n.d.</v>
      </c>
      <c r="N16" s="78" t="str">
        <f t="shared" si="9"/>
        <v>n.d.</v>
      </c>
      <c r="O16" s="79"/>
      <c r="P16" s="78">
        <f t="shared" si="10"/>
        <v>20</v>
      </c>
      <c r="Q16" s="78">
        <f t="shared" si="11"/>
        <v>18</v>
      </c>
      <c r="R16" s="78">
        <f t="shared" si="12"/>
        <v>22</v>
      </c>
      <c r="S16" s="79"/>
      <c r="T16" s="78" t="str">
        <f t="shared" si="13"/>
        <v>n.d.</v>
      </c>
      <c r="U16" s="78" t="str">
        <f t="shared" si="14"/>
        <v>n.d.</v>
      </c>
      <c r="V16" s="78" t="str">
        <f t="shared" si="15"/>
        <v>n.d.</v>
      </c>
      <c r="W16" s="17"/>
    </row>
    <row r="17" spans="1:26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17"/>
    </row>
    <row r="18" spans="1:26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</row>
    <row r="19" spans="1:26" s="2" customFormat="1" ht="15" customHeight="1">
      <c r="B19" s="87" t="s">
        <v>200</v>
      </c>
      <c r="C19" s="87"/>
      <c r="D19" s="88"/>
      <c r="E19" s="88"/>
      <c r="F19" s="88"/>
      <c r="G19" s="88"/>
      <c r="H19" s="89"/>
      <c r="I19" s="90"/>
      <c r="J19" s="91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/>
    </row>
    <row r="20" spans="1:26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102"/>
      <c r="U22" s="99"/>
      <c r="V22" s="105" t="str">
        <f>+numinforme</f>
        <v>INDECAEA0290224</v>
      </c>
      <c r="W22" s="17"/>
    </row>
    <row r="23" spans="1:26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2"/>
      <c r="U23" s="102"/>
      <c r="V23" s="102"/>
      <c r="W23" s="17"/>
      <c r="X23" s="4"/>
      <c r="Y23" s="4"/>
      <c r="Z23" s="3"/>
    </row>
    <row r="24" spans="1:26" s="5" customFormat="1" ht="15" customHeight="1">
      <c r="A24" s="118">
        <f>Y28</f>
        <v>45334</v>
      </c>
      <c r="B24" s="243">
        <f>Y7</f>
        <v>45334</v>
      </c>
      <c r="C24" s="243"/>
      <c r="D24" s="243"/>
      <c r="E24" s="243"/>
      <c r="F24" s="243"/>
      <c r="G24" s="243"/>
      <c r="H24" s="243"/>
      <c r="I24" s="243"/>
      <c r="J24" s="243"/>
      <c r="K24" s="243"/>
      <c r="L24" s="243"/>
      <c r="M24" s="243"/>
      <c r="N24" s="243"/>
      <c r="O24" s="243"/>
      <c r="P24" s="243"/>
      <c r="Q24" s="243"/>
      <c r="R24" s="243"/>
      <c r="S24" s="243"/>
      <c r="T24" s="243"/>
      <c r="U24" s="243"/>
      <c r="V24" s="243"/>
      <c r="W24" s="17"/>
      <c r="X24" s="17"/>
      <c r="Y24" s="17"/>
    </row>
    <row r="25" spans="1:26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7"/>
    </row>
    <row r="26" spans="1:26" ht="15" customHeight="1">
      <c r="B26" s="245" t="s">
        <v>252</v>
      </c>
      <c r="C26" s="245"/>
      <c r="D26" s="245"/>
      <c r="E26" s="245"/>
      <c r="F26" s="245"/>
      <c r="G26" s="245"/>
      <c r="H26" s="245"/>
      <c r="I26" s="245"/>
      <c r="J26" s="246"/>
      <c r="K26" s="106"/>
      <c r="L26" s="247" t="str">
        <f>+L5</f>
        <v>SANTA ANA</v>
      </c>
      <c r="M26" s="247"/>
      <c r="N26" s="248"/>
      <c r="O26" s="107"/>
      <c r="P26" s="247" t="str">
        <f>+P5</f>
        <v>SENSUNTEPEQUE</v>
      </c>
      <c r="Q26" s="247"/>
      <c r="R26" s="249"/>
      <c r="S26" s="107"/>
      <c r="T26" s="247" t="str">
        <f>+T5</f>
        <v>SAN MIGUEL</v>
      </c>
      <c r="U26" s="247"/>
      <c r="V26" s="247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08" t="s">
        <v>2</v>
      </c>
      <c r="C27" s="109" t="s">
        <v>196</v>
      </c>
      <c r="D27" s="110" t="str">
        <f>CONCATENATE(Y26," ",TEXT(Z28,"dd/mmm"))</f>
        <v>Promedio 12/feb</v>
      </c>
      <c r="E27" s="111" t="s">
        <v>0</v>
      </c>
      <c r="F27" s="111" t="s">
        <v>1</v>
      </c>
      <c r="G27" s="112" t="str">
        <f>CONCATENATE(Y26," ",TEXT(Z29,"dd/mmm"))</f>
        <v>Promedio 09/feb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1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76" t="s">
        <v>124</v>
      </c>
      <c r="C28" s="97" t="s">
        <v>235</v>
      </c>
      <c r="D28" s="143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1">IF(D28="n.d.","",IF(G28="n.d.","",IF(D28=G28,"=",IF(D28&gt;G28,"↑","↓"))))</f>
        <v>=</v>
      </c>
      <c r="I28" s="143">
        <f t="shared" ref="I28:I37" si="22">IF(ISERR(IF(D28="n.d.","",IF(G28="n.d.","",(D28-G28)))),"",IF(D28="n.d.","",IF(G28="n.d.","",(D28-G28))))</f>
        <v>0</v>
      </c>
      <c r="J28" s="195">
        <f t="shared" ref="J28:J37" si="23">IF(ISERR(IF(D28="n.d.","",IF(G28="n.d.","",(D28-G28)/G28))),"",IF(D28="n.d.","",IF(G28="n.d.","",(D28-G28)/G28)))</f>
        <v>0</v>
      </c>
      <c r="K28" s="244"/>
      <c r="L28" s="143" t="str">
        <f>IF(IF(ISERROR(VLOOKUP(CONCATENATE($A28,$L$26),sansalvador,8,FALSE)),"n.d.",VLOOKUP(CONCATENATE($A28,$L$26),sansalvador,8,FALSE))=0,"n.d.", IF(ISERROR(VLOOKUP(CONCATENATE($A28,$L$26),sansalvador,8,FALSE)),"n.d.",VLOOKUP(CONCATENATE($A28,$L$26),sansalvador,8,FALSE)))</f>
        <v>n.d.</v>
      </c>
      <c r="M28" s="143" t="str">
        <f t="shared" ref="M28:M37" si="24">IF(IF(ISERROR(VLOOKUP(CONCATENATE($A28,$L$26),sansalvador,9,FALSE)),"n.d.",VLOOKUP(CONCATENATE($A28,$L$26),sansalvador,9,FALSE))=0,"n.d.", IF(ISERROR(VLOOKUP(CONCATENATE($A28,$L$26),sansalvador,9,FALSE)),"n.d.",VLOOKUP(CONCATENATE($A28,$L$26),sansalvador,9,FALSE)))</f>
        <v>n.d.</v>
      </c>
      <c r="N28" s="143" t="str">
        <f t="shared" ref="N28:N37" si="25">IF(IF(ISERROR(VLOOKUP(CONCATENATE($A28,$L$26),sansalvador,10,FALSE)),"n.d.",VLOOKUP(CONCATENATE($A28,$L$26),sansalvador,10,FALSE))=0,"n.d.", IF(ISERROR(VLOOKUP(CONCATENATE($A28,$L$26),sansalvador,10,FALSE)),"n.d.",VLOOKUP(CONCATENATE($A28,$L$26),sansalvador,10,FALSE)))</f>
        <v>n.d.</v>
      </c>
      <c r="O28" s="180"/>
      <c r="P28" s="143">
        <f t="shared" ref="P28:P37" si="26">IF(IF(ISERROR(VLOOKUP(CONCATENATE($A28,$P$26),sansalvador,8,FALSE)),"n.d.",VLOOKUP(CONCATENATE($A28,$P$26),sansalvador,8,FALSE))=0,"n.d.", IF(ISERROR(VLOOKUP(CONCATENATE($A28,$P$26),sansalvador,8,FALSE)),"n.d.",VLOOKUP(CONCATENATE($A28,$P$26),sansalvador,8,FALSE)))</f>
        <v>0.56999999999999995</v>
      </c>
      <c r="Q28" s="143">
        <f t="shared" ref="Q28:Q37" si="27">IF(IF(ISERROR(VLOOKUP(CONCATENATE($A28,$P$26),sansalvador,9,FALSE)),"n.d.",VLOOKUP(CONCATENATE($A28,$P$26),sansalvador,9,FALSE))=0,"n.d.", IF(ISERROR(VLOOKUP(CONCATENATE($A28,$P$26),sansalvador,9,FALSE)),"n.d.",VLOOKUP(CONCATENATE($A28,$P$26),sansalvador,9,FALSE)))</f>
        <v>0.55000000000000004</v>
      </c>
      <c r="R28" s="143">
        <f t="shared" ref="R28:R37" si="28">IF(IF(ISERROR(VLOOKUP(CONCATENATE($A28,$P$26),sansalvador,10,FALSE)),"n.d.",VLOOKUP(CONCATENATE($A28,$P$26),sansalvador,10,FALSE))=0,"n.d.", IF(ISERROR(VLOOKUP(CONCATENATE($A28,$P$26),sansalvador,10,FALSE)),"n.d.",VLOOKUP(CONCATENATE($A28,$P$26),sansalvador,10,FALSE)))</f>
        <v>0.6</v>
      </c>
      <c r="S28" s="180"/>
      <c r="T28" s="143" t="str">
        <f t="shared" ref="T28:T37" si="29">IF(IF(ISERROR(VLOOKUP(CONCATENATE($A28,$T$26),sansalvador,8,FALSE)),"n.d.",VLOOKUP(CONCATENATE($A28,$T$26),sansalvador,8,FALSE))=0,"n.d.", IF(ISERROR(VLOOKUP(CONCATENATE($A28,$T$26),sansalvador,8,FALSE)),"n.d.",VLOOKUP(CONCATENATE($A28,$T$26),sansalvador,8,FALSE)))</f>
        <v>n.d.</v>
      </c>
      <c r="U28" s="143" t="str">
        <f t="shared" ref="U28:U37" si="30">IF(IF(ISERROR(VLOOKUP(CONCATENATE($A28,$T$26),sansalvador,9,FALSE)),"n.d.",VLOOKUP(CONCATENATE($A28,$T$26),sansalvador,9,FALSE))=0,"n.d.", IF(ISERROR(VLOOKUP(CONCATENATE($A28,$T$26),sansalvador,9,FALSE)),"n.d.",VLOOKUP(CONCATENATE($A28,$T$26),sansalvador,9,FALSE)))</f>
        <v>n.d.</v>
      </c>
      <c r="V28" s="143" t="str">
        <f t="shared" ref="V28:V37" si="31">IF(IF(ISERROR(VLOOKUP(CONCATENATE($A28,$T$26),sansalvador,10,FALSE)),"n.d.",VLOOKUP(CONCATENATE($A28,$T$26),sansalvador,10,FALSE))=0,"n.d.", IF(ISERROR(VLOOKUP(CONCATENATE($A28,$T$26),sansalvador,10,FALSE)),"n.d.",VLOOKUP(CONCATENATE($A28,$T$26),sansalvador,10,FALSE)))</f>
        <v>n.d.</v>
      </c>
      <c r="W28" s="17"/>
      <c r="X28" s="6" t="s">
        <v>177</v>
      </c>
      <c r="Y28" s="22">
        <f>+VLOOKUP(1111,sansalvador,3,FALSE)</f>
        <v>45334</v>
      </c>
      <c r="Z28" s="22">
        <f>+Y28</f>
        <v>45334</v>
      </c>
    </row>
    <row r="29" spans="1:26" ht="17.25" customHeight="1">
      <c r="A29" s="3">
        <v>2</v>
      </c>
      <c r="B29" s="76" t="s">
        <v>125</v>
      </c>
      <c r="C29" s="98" t="s">
        <v>235</v>
      </c>
      <c r="D29" s="143" t="str">
        <f t="shared" si="17"/>
        <v>n.d.</v>
      </c>
      <c r="E29" s="143" t="str">
        <f t="shared" si="18"/>
        <v>n.d.</v>
      </c>
      <c r="F29" s="143" t="str">
        <f t="shared" si="19"/>
        <v>n.d.</v>
      </c>
      <c r="G29" s="143" t="str">
        <f t="shared" si="20"/>
        <v>n.d.</v>
      </c>
      <c r="H29" s="143" t="str">
        <f t="shared" si="21"/>
        <v/>
      </c>
      <c r="I29" s="143" t="str">
        <f t="shared" si="22"/>
        <v/>
      </c>
      <c r="J29" s="195" t="str">
        <f t="shared" si="23"/>
        <v/>
      </c>
      <c r="K29" s="244"/>
      <c r="L29" s="143" t="str">
        <f t="shared" ref="L29:L37" si="32">IF(IF(ISERROR(VLOOKUP(CONCATENATE($A29,$L$5),sansalvador,8,FALSE)),"n.d.",VLOOKUP(CONCATENATE($A29,$L$5),sansalvador,8,FALSE))=0,"n.d.", IF(ISERROR(VLOOKUP(CONCATENATE($A29,$L$5),sansalvador,8,FALSE)),"n.d.",VLOOKUP(CONCATENATE($A29,$L$5),sansalvador,8,FALSE)))</f>
        <v>n.d.</v>
      </c>
      <c r="M29" s="143" t="str">
        <f t="shared" si="24"/>
        <v>n.d.</v>
      </c>
      <c r="N29" s="143" t="str">
        <f t="shared" si="25"/>
        <v>n.d.</v>
      </c>
      <c r="O29" s="180"/>
      <c r="P29" s="143" t="str">
        <f t="shared" si="26"/>
        <v>n.d.</v>
      </c>
      <c r="Q29" s="143" t="str">
        <f t="shared" si="27"/>
        <v>n.d.</v>
      </c>
      <c r="R29" s="143" t="str">
        <f t="shared" si="28"/>
        <v>n.d.</v>
      </c>
      <c r="S29" s="180"/>
      <c r="T29" s="143" t="str">
        <f t="shared" si="29"/>
        <v>n.d.</v>
      </c>
      <c r="U29" s="143" t="str">
        <f t="shared" si="30"/>
        <v>n.d.</v>
      </c>
      <c r="V29" s="143" t="str">
        <f t="shared" si="31"/>
        <v>n.d.</v>
      </c>
      <c r="W29" s="17"/>
      <c r="X29" s="6" t="s">
        <v>178</v>
      </c>
      <c r="Y29" s="22">
        <f>+VLOOKUP(9999,sansalvador,3,FALSE)</f>
        <v>45331</v>
      </c>
      <c r="Z29" s="22">
        <f>+Y29</f>
        <v>45331</v>
      </c>
    </row>
    <row r="30" spans="1:26" ht="17.25" customHeight="1">
      <c r="A30" s="3">
        <v>3</v>
      </c>
      <c r="B30" s="76" t="s">
        <v>126</v>
      </c>
      <c r="C30" s="98" t="s">
        <v>235</v>
      </c>
      <c r="D30" s="143">
        <f t="shared" si="17"/>
        <v>1.1499999999999999</v>
      </c>
      <c r="E30" s="143">
        <f t="shared" si="18"/>
        <v>1.1499999999999999</v>
      </c>
      <c r="F30" s="143">
        <f t="shared" si="19"/>
        <v>1.1499999999999999</v>
      </c>
      <c r="G30" s="143">
        <f t="shared" si="20"/>
        <v>1.1499999999999999</v>
      </c>
      <c r="H30" s="143" t="str">
        <f t="shared" si="21"/>
        <v>=</v>
      </c>
      <c r="I30" s="143">
        <f t="shared" si="22"/>
        <v>0</v>
      </c>
      <c r="J30" s="195">
        <f t="shared" si="23"/>
        <v>0</v>
      </c>
      <c r="K30" s="244"/>
      <c r="L30" s="143" t="str">
        <f t="shared" si="32"/>
        <v>n.d.</v>
      </c>
      <c r="M30" s="143" t="str">
        <f t="shared" si="24"/>
        <v>n.d.</v>
      </c>
      <c r="N30" s="143" t="str">
        <f t="shared" si="25"/>
        <v>n.d.</v>
      </c>
      <c r="O30" s="180"/>
      <c r="P30" s="143">
        <f t="shared" si="26"/>
        <v>1.25</v>
      </c>
      <c r="Q30" s="143">
        <f t="shared" si="27"/>
        <v>1.25</v>
      </c>
      <c r="R30" s="143">
        <f t="shared" si="28"/>
        <v>1.25</v>
      </c>
      <c r="S30" s="180"/>
      <c r="T30" s="143" t="str">
        <f t="shared" si="29"/>
        <v>n.d.</v>
      </c>
      <c r="U30" s="143" t="str">
        <f t="shared" si="30"/>
        <v>n.d.</v>
      </c>
      <c r="V30" s="143" t="str">
        <f t="shared" si="31"/>
        <v>n.d.</v>
      </c>
      <c r="W30" s="17"/>
    </row>
    <row r="31" spans="1:26" ht="17.25" customHeight="1">
      <c r="A31" s="3">
        <v>4</v>
      </c>
      <c r="B31" s="76" t="s">
        <v>127</v>
      </c>
      <c r="C31" s="98" t="s">
        <v>235</v>
      </c>
      <c r="D31" s="143">
        <f t="shared" si="17"/>
        <v>1.1500000000000001</v>
      </c>
      <c r="E31" s="143">
        <f t="shared" si="18"/>
        <v>1.1499999999999999</v>
      </c>
      <c r="F31" s="143">
        <f t="shared" si="19"/>
        <v>1.1499999999999999</v>
      </c>
      <c r="G31" s="143">
        <f t="shared" si="20"/>
        <v>1.1500000000000001</v>
      </c>
      <c r="H31" s="143" t="str">
        <f t="shared" si="21"/>
        <v>=</v>
      </c>
      <c r="I31" s="143">
        <f t="shared" si="22"/>
        <v>0</v>
      </c>
      <c r="J31" s="195">
        <f t="shared" si="23"/>
        <v>0</v>
      </c>
      <c r="K31" s="244"/>
      <c r="L31" s="143" t="str">
        <f t="shared" si="32"/>
        <v>n.d.</v>
      </c>
      <c r="M31" s="143" t="str">
        <f t="shared" si="24"/>
        <v>n.d.</v>
      </c>
      <c r="N31" s="143" t="str">
        <f t="shared" si="25"/>
        <v>n.d.</v>
      </c>
      <c r="O31" s="180"/>
      <c r="P31" s="143">
        <f t="shared" si="26"/>
        <v>1.37</v>
      </c>
      <c r="Q31" s="143">
        <f t="shared" si="27"/>
        <v>1.3</v>
      </c>
      <c r="R31" s="143">
        <f t="shared" si="28"/>
        <v>1.4</v>
      </c>
      <c r="S31" s="180"/>
      <c r="T31" s="143" t="str">
        <f t="shared" si="29"/>
        <v>n.d.</v>
      </c>
      <c r="U31" s="143" t="str">
        <f t="shared" si="30"/>
        <v>n.d.</v>
      </c>
      <c r="V31" s="143" t="str">
        <f t="shared" si="31"/>
        <v>n.d.</v>
      </c>
      <c r="W31" s="17"/>
    </row>
    <row r="32" spans="1:26" ht="17.25" customHeight="1">
      <c r="A32" s="3">
        <v>5</v>
      </c>
      <c r="B32" s="76" t="s">
        <v>131</v>
      </c>
      <c r="C32" s="98" t="s">
        <v>235</v>
      </c>
      <c r="D32" s="143">
        <f t="shared" si="17"/>
        <v>1.1000000000000001</v>
      </c>
      <c r="E32" s="143">
        <f t="shared" si="18"/>
        <v>1.1000000000000001</v>
      </c>
      <c r="F32" s="143">
        <f t="shared" si="19"/>
        <v>1.1000000000000001</v>
      </c>
      <c r="G32" s="143">
        <f t="shared" si="20"/>
        <v>1.1000000000000001</v>
      </c>
      <c r="H32" s="143" t="str">
        <f t="shared" si="21"/>
        <v>=</v>
      </c>
      <c r="I32" s="143">
        <f t="shared" si="22"/>
        <v>0</v>
      </c>
      <c r="J32" s="195">
        <f t="shared" si="23"/>
        <v>0</v>
      </c>
      <c r="K32" s="244"/>
      <c r="L32" s="143" t="str">
        <f t="shared" si="32"/>
        <v>n.d.</v>
      </c>
      <c r="M32" s="143" t="str">
        <f t="shared" si="24"/>
        <v>n.d.</v>
      </c>
      <c r="N32" s="143" t="str">
        <f t="shared" si="25"/>
        <v>n.d.</v>
      </c>
      <c r="O32" s="180"/>
      <c r="P32" s="143" t="str">
        <f t="shared" si="26"/>
        <v>n.d.</v>
      </c>
      <c r="Q32" s="143" t="str">
        <f t="shared" si="27"/>
        <v>n.d.</v>
      </c>
      <c r="R32" s="143" t="str">
        <f t="shared" si="28"/>
        <v>n.d.</v>
      </c>
      <c r="S32" s="180"/>
      <c r="T32" s="143" t="str">
        <f t="shared" si="29"/>
        <v>n.d.</v>
      </c>
      <c r="U32" s="143" t="str">
        <f t="shared" si="30"/>
        <v>n.d.</v>
      </c>
      <c r="V32" s="143" t="str">
        <f t="shared" si="31"/>
        <v>n.d.</v>
      </c>
      <c r="W32" s="17"/>
    </row>
    <row r="33" spans="1:25" ht="17.25" customHeight="1">
      <c r="A33" s="3">
        <v>6</v>
      </c>
      <c r="B33" s="76" t="s">
        <v>128</v>
      </c>
      <c r="C33" s="98" t="s">
        <v>235</v>
      </c>
      <c r="D33" s="143">
        <f t="shared" si="17"/>
        <v>1.0999999999999999</v>
      </c>
      <c r="E33" s="143">
        <f t="shared" si="18"/>
        <v>1.1000000000000001</v>
      </c>
      <c r="F33" s="143">
        <f t="shared" si="19"/>
        <v>1.1000000000000001</v>
      </c>
      <c r="G33" s="143">
        <f t="shared" si="20"/>
        <v>1.0999999999999999</v>
      </c>
      <c r="H33" s="143" t="str">
        <f t="shared" si="21"/>
        <v>=</v>
      </c>
      <c r="I33" s="143">
        <f t="shared" si="22"/>
        <v>0</v>
      </c>
      <c r="J33" s="195">
        <f t="shared" si="23"/>
        <v>0</v>
      </c>
      <c r="K33" s="244"/>
      <c r="L33" s="143" t="str">
        <f t="shared" si="32"/>
        <v>n.d.</v>
      </c>
      <c r="M33" s="143" t="str">
        <f t="shared" si="24"/>
        <v>n.d.</v>
      </c>
      <c r="N33" s="143" t="str">
        <f t="shared" si="25"/>
        <v>n.d.</v>
      </c>
      <c r="O33" s="180"/>
      <c r="P33" s="143">
        <f t="shared" si="26"/>
        <v>1.3</v>
      </c>
      <c r="Q33" s="143">
        <f t="shared" si="27"/>
        <v>1.3</v>
      </c>
      <c r="R33" s="143">
        <f t="shared" si="28"/>
        <v>1.3</v>
      </c>
      <c r="S33" s="180"/>
      <c r="T33" s="143" t="str">
        <f t="shared" si="29"/>
        <v>n.d.</v>
      </c>
      <c r="U33" s="143" t="str">
        <f t="shared" si="30"/>
        <v>n.d.</v>
      </c>
      <c r="V33" s="143" t="str">
        <f t="shared" si="31"/>
        <v>n.d.</v>
      </c>
      <c r="W33" s="17"/>
    </row>
    <row r="34" spans="1:25" ht="17.25" customHeight="1">
      <c r="A34" s="3">
        <v>7</v>
      </c>
      <c r="B34" s="76" t="s">
        <v>168</v>
      </c>
      <c r="C34" s="98" t="s">
        <v>235</v>
      </c>
      <c r="D34" s="143" t="str">
        <f t="shared" si="17"/>
        <v>n.d.</v>
      </c>
      <c r="E34" s="143" t="str">
        <f t="shared" si="18"/>
        <v>n.d.</v>
      </c>
      <c r="F34" s="143" t="str">
        <f t="shared" si="19"/>
        <v>n.d.</v>
      </c>
      <c r="G34" s="143" t="str">
        <f t="shared" si="20"/>
        <v>n.d.</v>
      </c>
      <c r="H34" s="143" t="str">
        <f t="shared" si="21"/>
        <v/>
      </c>
      <c r="I34" s="143" t="str">
        <f t="shared" si="22"/>
        <v/>
      </c>
      <c r="J34" s="195" t="str">
        <f t="shared" si="23"/>
        <v/>
      </c>
      <c r="K34" s="244"/>
      <c r="L34" s="143" t="str">
        <f t="shared" si="32"/>
        <v>n.d.</v>
      </c>
      <c r="M34" s="143" t="str">
        <f t="shared" si="24"/>
        <v>n.d.</v>
      </c>
      <c r="N34" s="143" t="str">
        <f t="shared" si="25"/>
        <v>n.d.</v>
      </c>
      <c r="O34" s="180"/>
      <c r="P34" s="143">
        <f t="shared" si="26"/>
        <v>1.6749999999999998</v>
      </c>
      <c r="Q34" s="143">
        <f t="shared" si="27"/>
        <v>1.6</v>
      </c>
      <c r="R34" s="143">
        <f t="shared" si="28"/>
        <v>1.75</v>
      </c>
      <c r="S34" s="180"/>
      <c r="T34" s="143" t="str">
        <f t="shared" si="29"/>
        <v>n.d.</v>
      </c>
      <c r="U34" s="143" t="str">
        <f t="shared" si="30"/>
        <v>n.d.</v>
      </c>
      <c r="V34" s="143" t="str">
        <f t="shared" si="31"/>
        <v>n.d.</v>
      </c>
      <c r="W34" s="17"/>
    </row>
    <row r="35" spans="1:25" ht="17.25" customHeight="1">
      <c r="A35" s="3">
        <v>8</v>
      </c>
      <c r="B35" s="76" t="s">
        <v>169</v>
      </c>
      <c r="C35" s="98" t="s">
        <v>235</v>
      </c>
      <c r="D35" s="143" t="str">
        <f t="shared" si="17"/>
        <v>n.d.</v>
      </c>
      <c r="E35" s="143" t="str">
        <f t="shared" si="18"/>
        <v>n.d.</v>
      </c>
      <c r="F35" s="143" t="str">
        <f t="shared" si="19"/>
        <v>n.d.</v>
      </c>
      <c r="G35" s="143" t="str">
        <f t="shared" si="20"/>
        <v>n.d.</v>
      </c>
      <c r="H35" s="143" t="str">
        <f t="shared" si="21"/>
        <v/>
      </c>
      <c r="I35" s="143" t="str">
        <f t="shared" si="22"/>
        <v/>
      </c>
      <c r="J35" s="195" t="str">
        <f t="shared" si="23"/>
        <v/>
      </c>
      <c r="K35" s="244"/>
      <c r="L35" s="143" t="str">
        <f t="shared" si="32"/>
        <v>n.d.</v>
      </c>
      <c r="M35" s="143" t="str">
        <f t="shared" si="24"/>
        <v>n.d.</v>
      </c>
      <c r="N35" s="143" t="str">
        <f t="shared" si="25"/>
        <v>n.d.</v>
      </c>
      <c r="O35" s="180"/>
      <c r="P35" s="143" t="str">
        <f t="shared" si="26"/>
        <v>n.d.</v>
      </c>
      <c r="Q35" s="143" t="str">
        <f t="shared" si="27"/>
        <v>n.d.</v>
      </c>
      <c r="R35" s="143" t="str">
        <f t="shared" si="28"/>
        <v>n.d.</v>
      </c>
      <c r="S35" s="180"/>
      <c r="T35" s="143" t="str">
        <f t="shared" si="29"/>
        <v>n.d.</v>
      </c>
      <c r="U35" s="143" t="str">
        <f t="shared" si="30"/>
        <v>n.d.</v>
      </c>
      <c r="V35" s="143" t="str">
        <f t="shared" si="31"/>
        <v>n.d.</v>
      </c>
      <c r="W35" s="17"/>
    </row>
    <row r="36" spans="1:25" ht="17.25" customHeight="1">
      <c r="A36" s="3">
        <v>9</v>
      </c>
      <c r="B36" s="76" t="s">
        <v>129</v>
      </c>
      <c r="C36" s="98" t="s">
        <v>235</v>
      </c>
      <c r="D36" s="143">
        <f t="shared" si="17"/>
        <v>0.29999999999999993</v>
      </c>
      <c r="E36" s="143">
        <f t="shared" si="18"/>
        <v>0.3</v>
      </c>
      <c r="F36" s="143">
        <f t="shared" si="19"/>
        <v>0.3</v>
      </c>
      <c r="G36" s="143">
        <f t="shared" si="20"/>
        <v>0.29999999999999993</v>
      </c>
      <c r="H36" s="143" t="str">
        <f t="shared" si="21"/>
        <v>=</v>
      </c>
      <c r="I36" s="143">
        <f t="shared" si="22"/>
        <v>0</v>
      </c>
      <c r="J36" s="195">
        <f t="shared" si="23"/>
        <v>0</v>
      </c>
      <c r="K36" s="80"/>
      <c r="L36" s="143" t="str">
        <f t="shared" si="32"/>
        <v>n.d.</v>
      </c>
      <c r="M36" s="143" t="str">
        <f t="shared" si="24"/>
        <v>n.d.</v>
      </c>
      <c r="N36" s="143" t="str">
        <f t="shared" si="25"/>
        <v>n.d.</v>
      </c>
      <c r="O36" s="180"/>
      <c r="P36" s="143">
        <f t="shared" si="26"/>
        <v>0.3</v>
      </c>
      <c r="Q36" s="143">
        <f t="shared" si="27"/>
        <v>0.3</v>
      </c>
      <c r="R36" s="143">
        <f t="shared" si="28"/>
        <v>0.3</v>
      </c>
      <c r="S36" s="180"/>
      <c r="T36" s="143" t="str">
        <f t="shared" si="29"/>
        <v>n.d.</v>
      </c>
      <c r="U36" s="143" t="str">
        <f t="shared" si="30"/>
        <v>n.d.</v>
      </c>
      <c r="V36" s="143" t="str">
        <f t="shared" si="31"/>
        <v>n.d.</v>
      </c>
      <c r="W36" s="17"/>
    </row>
    <row r="37" spans="1:25" ht="17.25" customHeight="1">
      <c r="A37" s="3">
        <v>10</v>
      </c>
      <c r="B37" s="76" t="s">
        <v>130</v>
      </c>
      <c r="C37" s="98" t="s">
        <v>235</v>
      </c>
      <c r="D37" s="143">
        <f t="shared" si="17"/>
        <v>0.3</v>
      </c>
      <c r="E37" s="143">
        <f t="shared" si="18"/>
        <v>0.3</v>
      </c>
      <c r="F37" s="143">
        <f t="shared" si="19"/>
        <v>0.3</v>
      </c>
      <c r="G37" s="143">
        <f t="shared" si="20"/>
        <v>0.3</v>
      </c>
      <c r="H37" s="143" t="str">
        <f t="shared" si="21"/>
        <v>=</v>
      </c>
      <c r="I37" s="143">
        <f t="shared" si="22"/>
        <v>0</v>
      </c>
      <c r="J37" s="195">
        <f t="shared" si="23"/>
        <v>0</v>
      </c>
      <c r="K37" s="80"/>
      <c r="L37" s="143" t="str">
        <f t="shared" si="32"/>
        <v>n.d.</v>
      </c>
      <c r="M37" s="143" t="str">
        <f t="shared" si="24"/>
        <v>n.d.</v>
      </c>
      <c r="N37" s="143" t="str">
        <f t="shared" si="25"/>
        <v>n.d.</v>
      </c>
      <c r="O37" s="180"/>
      <c r="P37" s="143">
        <f t="shared" si="26"/>
        <v>0.29000000000000004</v>
      </c>
      <c r="Q37" s="143">
        <f t="shared" si="27"/>
        <v>0.25</v>
      </c>
      <c r="R37" s="143">
        <f t="shared" si="28"/>
        <v>0.3</v>
      </c>
      <c r="S37" s="180"/>
      <c r="T37" s="143" t="str">
        <f t="shared" si="29"/>
        <v>n.d.</v>
      </c>
      <c r="U37" s="143" t="str">
        <f t="shared" si="30"/>
        <v>n.d.</v>
      </c>
      <c r="V37" s="143" t="str">
        <f t="shared" si="31"/>
        <v>n.d.</v>
      </c>
      <c r="W37" s="17"/>
    </row>
    <row r="38" spans="1:25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17"/>
    </row>
    <row r="39" spans="1:25" ht="15" customHeight="1">
      <c r="B39" s="86" t="s">
        <v>283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17"/>
    </row>
    <row r="40" spans="1:25" s="2" customFormat="1" ht="15" customHeight="1">
      <c r="B40" s="87" t="s">
        <v>200</v>
      </c>
      <c r="C40" s="87"/>
      <c r="D40" s="88"/>
      <c r="E40" s="88"/>
      <c r="F40" s="88"/>
      <c r="G40" s="88"/>
      <c r="H40" s="89"/>
      <c r="I40" s="90"/>
      <c r="J40" s="91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17"/>
    </row>
    <row r="41" spans="1:25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17"/>
    </row>
    <row r="42" spans="1:25" ht="15" customHeight="1">
      <c r="B42" s="86" t="str">
        <f>+CONCATENATE("Plazas visitadas este día: "&amp;PROPER(B5)&amp;", "&amp;PROPER(L5)&amp;", "&amp;PROPER(P5)&amp;", "&amp;PROPER(T5)&amp;".")</f>
        <v>Plazas visitadas este día: Calle Gerardo Barrios, San Salvador, Santa Ana, Sensuntepeque, San Miguel.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algorithmName="SHA-512" hashValue="kEkqjeXyf1g2q2Wj1UhL8Q4qaEB0fQMXz/vYMTvdTIpK9/aI1HXF0HGBaFxTVkKCF2Lfwj8SEXiz/TAHYZPMfQ==" saltValue="IyHliLCc+MgzhQwyB2fVCw==" spinCount="100000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460" priority="32" operator="greaterThanOrEqual">
      <formula>0.15</formula>
    </cfRule>
    <cfRule type="cellIs" dxfId="459" priority="33" operator="lessThan">
      <formula>0</formula>
    </cfRule>
  </conditionalFormatting>
  <conditionalFormatting sqref="I7:I16">
    <cfRule type="cellIs" dxfId="458" priority="31" stopIfTrue="1" operator="lessThan">
      <formula>0</formula>
    </cfRule>
  </conditionalFormatting>
  <conditionalFormatting sqref="I7:J16">
    <cfRule type="cellIs" dxfId="457" priority="30" operator="greaterThan">
      <formula>0</formula>
    </cfRule>
  </conditionalFormatting>
  <conditionalFormatting sqref="H7:H16">
    <cfRule type="cellIs" dxfId="456" priority="28" operator="equal">
      <formula>"↓"</formula>
    </cfRule>
    <cfRule type="cellIs" dxfId="455" priority="29" operator="equal">
      <formula>"↑"</formula>
    </cfRule>
  </conditionalFormatting>
  <conditionalFormatting sqref="I28:I37">
    <cfRule type="cellIs" dxfId="454" priority="7" stopIfTrue="1" operator="lessThan">
      <formula>0</formula>
    </cfRule>
  </conditionalFormatting>
  <conditionalFormatting sqref="I28:I37">
    <cfRule type="cellIs" dxfId="453" priority="6" operator="greaterThan">
      <formula>0</formula>
    </cfRule>
  </conditionalFormatting>
  <conditionalFormatting sqref="H28:H37">
    <cfRule type="cellIs" dxfId="452" priority="4" operator="equal">
      <formula>"↓"</formula>
    </cfRule>
    <cfRule type="cellIs" dxfId="451" priority="5" operator="equal">
      <formula>"↑"</formula>
    </cfRule>
  </conditionalFormatting>
  <conditionalFormatting sqref="J28:J37">
    <cfRule type="cellIs" dxfId="450" priority="2" operator="greaterThanOrEqual">
      <formula>0.15</formula>
    </cfRule>
    <cfRule type="cellIs" dxfId="449" priority="3" operator="lessThan">
      <formula>0</formula>
    </cfRule>
  </conditionalFormatting>
  <conditionalFormatting sqref="J28:J37">
    <cfRule type="cellIs" dxfId="448" priority="1" operator="greaterThan">
      <formula>0</formula>
    </cfRule>
  </conditionalFormatting>
  <dataValidations count="4">
    <dataValidation showInputMessage="1" showErrorMessage="1" sqref="B5:J5 B26:J26" xr:uid="{00000000-0002-0000-0300-000000000000}"/>
    <dataValidation type="list" showInputMessage="1" showErrorMessage="1" sqref="L5:N5 L26:N26" xr:uid="{00000000-0002-0000-0300-000001000000}">
      <formula1>depoccidente</formula1>
    </dataValidation>
    <dataValidation type="list" showInputMessage="1" showErrorMessage="1" sqref="P5:R5 P26:R26" xr:uid="{00000000-0002-0000-0300-000002000000}">
      <formula1>depcentral</formula1>
    </dataValidation>
    <dataValidation type="list" showInputMessage="1" showErrorMessage="1" sqref="T5:V5 T26:V26" xr:uid="{00000000-0002-0000-0300-000003000000}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K32 H15:K16 H14:K14 H37:K37 K35 H7:K7 O7 O8:O13 O15:O16 O14 S7 S8:S12 S15:S16 S14 S13 H36:K36 H34:K34 H33:K33 H28:K28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D52"/>
  <sheetViews>
    <sheetView showGridLines="0" showRowColHeaders="0" zoomScale="90" zoomScaleNormal="90" workbookViewId="0"/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22" customWidth="1"/>
    <col min="16" max="16" width="9.7109375" style="222" customWidth="1"/>
    <col min="17" max="17" width="8.140625" style="222" customWidth="1"/>
    <col min="18" max="18" width="8.42578125" style="222" customWidth="1"/>
    <col min="19" max="19" width="0.5703125" style="222" customWidth="1"/>
    <col min="20" max="20" width="9.7109375" style="222" customWidth="1"/>
    <col min="21" max="21" width="8.140625" style="222" customWidth="1"/>
    <col min="22" max="22" width="8.42578125" style="222" customWidth="1"/>
    <col min="23" max="23" width="0.5703125" style="222" customWidth="1"/>
    <col min="24" max="24" width="9.7109375" style="222" customWidth="1"/>
    <col min="25" max="25" width="8.140625" style="222" customWidth="1"/>
    <col min="26" max="26" width="8.42578125" style="222" customWidth="1"/>
    <col min="27" max="27" width="10.28515625" style="222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99"/>
      <c r="U1" s="99"/>
      <c r="V1" s="99"/>
      <c r="W1" s="99"/>
      <c r="X1" s="102"/>
      <c r="Y1" s="104"/>
      <c r="Z1" s="105" t="str">
        <f>+numinforme</f>
        <v>INDECAEA0290224</v>
      </c>
      <c r="AA1" s="222"/>
    </row>
    <row r="2" spans="1:30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1"/>
      <c r="U2" s="101"/>
      <c r="V2" s="101"/>
      <c r="W2" s="101"/>
      <c r="X2" s="102"/>
      <c r="Y2" s="102"/>
      <c r="Z2" s="102"/>
      <c r="AA2" s="222"/>
      <c r="AB2" s="4"/>
      <c r="AC2" s="4"/>
      <c r="AD2" s="3"/>
    </row>
    <row r="3" spans="1:30" s="5" customFormat="1" ht="15" customHeight="1">
      <c r="A3" s="103"/>
      <c r="B3" s="243">
        <f>AC7</f>
        <v>45334</v>
      </c>
      <c r="C3" s="243"/>
      <c r="D3" s="243"/>
      <c r="E3" s="243"/>
      <c r="F3" s="243"/>
      <c r="G3" s="243"/>
      <c r="H3" s="243"/>
      <c r="I3" s="243"/>
      <c r="J3" s="243"/>
      <c r="K3" s="243"/>
      <c r="L3" s="243"/>
      <c r="M3" s="243"/>
      <c r="N3" s="243"/>
      <c r="O3" s="243"/>
      <c r="P3" s="243"/>
      <c r="Q3" s="243"/>
      <c r="R3" s="243"/>
      <c r="S3" s="243"/>
      <c r="T3" s="243"/>
      <c r="U3" s="243"/>
      <c r="V3" s="243"/>
      <c r="W3" s="243"/>
      <c r="X3" s="243"/>
      <c r="Y3" s="243"/>
      <c r="Z3" s="243"/>
      <c r="AA3" s="222"/>
      <c r="AB3" s="222"/>
      <c r="AC3" s="222"/>
    </row>
    <row r="4" spans="1:30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222"/>
    </row>
    <row r="5" spans="1:30" ht="15" customHeight="1">
      <c r="B5" s="245" t="s">
        <v>252</v>
      </c>
      <c r="C5" s="245"/>
      <c r="D5" s="245"/>
      <c r="E5" s="245"/>
      <c r="F5" s="245"/>
      <c r="G5" s="245"/>
      <c r="H5" s="245"/>
      <c r="I5" s="245"/>
      <c r="J5" s="246"/>
      <c r="K5" s="106"/>
      <c r="L5" s="247" t="s">
        <v>175</v>
      </c>
      <c r="M5" s="247"/>
      <c r="N5" s="248"/>
      <c r="O5" s="107"/>
      <c r="P5" s="247" t="s">
        <v>183</v>
      </c>
      <c r="Q5" s="247"/>
      <c r="R5" s="249"/>
      <c r="S5" s="107"/>
      <c r="T5" s="247" t="s">
        <v>173</v>
      </c>
      <c r="U5" s="247"/>
      <c r="V5" s="249"/>
      <c r="W5" s="199"/>
      <c r="X5" s="247" t="s">
        <v>182</v>
      </c>
      <c r="Y5" s="247"/>
      <c r="Z5" s="247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08" t="s">
        <v>2</v>
      </c>
      <c r="C6" s="109" t="s">
        <v>196</v>
      </c>
      <c r="D6" s="110" t="str">
        <f>CONCATENATE(AC5," ",TEXT(AD7,"dd/mmm"))</f>
        <v>Promedio 12/feb</v>
      </c>
      <c r="E6" s="111" t="s">
        <v>0</v>
      </c>
      <c r="F6" s="111" t="s">
        <v>1</v>
      </c>
      <c r="G6" s="112" t="str">
        <f>CONCATENATE(AC5," ",TEXT(AD8,"dd/mmm"))</f>
        <v>Promedio 09/feb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7" t="s">
        <v>1</v>
      </c>
      <c r="W6" s="200"/>
      <c r="X6" s="110" t="s">
        <v>132</v>
      </c>
      <c r="Y6" s="111" t="s">
        <v>0</v>
      </c>
      <c r="Z6" s="111" t="s">
        <v>1</v>
      </c>
      <c r="AA6" s="222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45.833333333333336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45.833333333333336</v>
      </c>
      <c r="H7" s="193" t="str">
        <f t="shared" ref="H7:H16" si="4">IF(D7="n.d.","",IF(G7="n.d.","",IF(D7=G7,"=",IF(D7&gt;G7,"↑","↓"))))</f>
        <v>=</v>
      </c>
      <c r="I7" s="194">
        <f t="shared" ref="I7:I16" si="5">IF(ISERR(IF(D7="n.d.","",IF(G7="n.d.","",(D7-G7)))),"",IF(D7="n.d.","",IF(G7="n.d.","",(D7-G7))))</f>
        <v>0</v>
      </c>
      <c r="J7" s="225">
        <f t="shared" ref="J7:J16" si="6">IF(ISERR(IF(D7="n.d.","",IF(G7="n.d.","",(D7-G7)/G7))),"",IF(D7="n.d.","",IF(G7="n.d.","",(D7-G7)/G7)))</f>
        <v>0</v>
      </c>
      <c r="K7" s="244"/>
      <c r="L7" s="78" t="str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78" t="str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78" t="str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79"/>
      <c r="P7" s="78" t="str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78" t="str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78" t="str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79"/>
      <c r="T7" s="78" t="str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78" t="str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78" t="str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W7" s="78"/>
      <c r="X7" s="78" t="str">
        <f t="shared" ref="X7:X16" si="16">IF(IF(ISERROR(VLOOKUP(CONCATENATE(A7,$X$5),sansalvador,5,FALSE)),"n.d.",VLOOKUP(CONCATENATE(A7,$X$5),sansalvador,5,FALSE))=0,"n.d.", IF(ISERROR(VLOOKUP(CONCATENATE(A7,$X$5),sansalvador,5,FALSE)),"n.d.",VLOOKUP(CONCATENATE(A7,$X$5),sansalvador,5,FALSE)))</f>
        <v>n.d.</v>
      </c>
      <c r="Y7" s="78" t="str">
        <f t="shared" ref="Y7:Y16" si="17">IF(IF(ISERROR(VLOOKUP(CONCATENATE(A7,$X$5),sansalvador,6,FALSE)),"n.d.",VLOOKUP(CONCATENATE(A7,$X$5),sansalvador,6,FALSE))=0,"n.d.", IF(ISERROR(VLOOKUP(CONCATENATE(A7,$X$5),sansalvador,6,FALSE)),"n.d.",VLOOKUP(CONCATENATE(A7,$X$5),sansalvador,6,FALSE)))</f>
        <v>n.d.</v>
      </c>
      <c r="Z7" s="78" t="str">
        <f t="shared" ref="Z7:Z16" si="18">IF(IF(ISERROR(VLOOKUP(CONCATENATE(A7,$X$5),sansalvador,7,FALSE)),"n.d.",VLOOKUP(CONCATENATE(A7,$X$5),sansalvador,7,FALSE))=0,"n.d.", IF(ISERROR(VLOOKUP(CONCATENATE(A7,$X$5),sansalvador,7,FALSE)),"n.d.",VLOOKUP(CONCATENATE(A7,$X$5),sansalvador,7,FALSE)))</f>
        <v>n.d.</v>
      </c>
      <c r="AB7" s="6" t="s">
        <v>177</v>
      </c>
      <c r="AC7" s="22">
        <f>+VLOOKUP(1111,sansalvador,3,FALSE)</f>
        <v>45334</v>
      </c>
      <c r="AD7" s="22">
        <f>+AC7</f>
        <v>45334</v>
      </c>
    </row>
    <row r="8" spans="1:30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225" t="str">
        <f t="shared" si="6"/>
        <v/>
      </c>
      <c r="K8" s="244"/>
      <c r="L8" s="78" t="str">
        <f t="shared" si="7"/>
        <v>n.d.</v>
      </c>
      <c r="M8" s="78" t="str">
        <f t="shared" si="8"/>
        <v>n.d.</v>
      </c>
      <c r="N8" s="78" t="str">
        <f t="shared" si="9"/>
        <v>n.d.</v>
      </c>
      <c r="O8" s="79"/>
      <c r="P8" s="78" t="str">
        <f t="shared" si="10"/>
        <v>n.d.</v>
      </c>
      <c r="Q8" s="78" t="str">
        <f t="shared" si="11"/>
        <v>n.d.</v>
      </c>
      <c r="R8" s="78" t="str">
        <f t="shared" si="12"/>
        <v>n.d.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W8" s="78"/>
      <c r="X8" s="78" t="str">
        <f t="shared" si="16"/>
        <v>n.d.</v>
      </c>
      <c r="Y8" s="78" t="str">
        <f t="shared" si="17"/>
        <v>n.d.</v>
      </c>
      <c r="Z8" s="78" t="str">
        <f t="shared" si="18"/>
        <v>n.d.</v>
      </c>
      <c r="AB8" s="6" t="s">
        <v>178</v>
      </c>
      <c r="AC8" s="22">
        <f>+VLOOKUP(9999,sansalvador,3,FALSE)</f>
        <v>45331</v>
      </c>
      <c r="AD8" s="22">
        <f>+AC8</f>
        <v>45331</v>
      </c>
    </row>
    <row r="9" spans="1:30" ht="17.25" customHeight="1">
      <c r="A9" s="3">
        <v>3</v>
      </c>
      <c r="B9" s="76" t="s">
        <v>126</v>
      </c>
      <c r="C9" s="98" t="s">
        <v>25</v>
      </c>
      <c r="D9" s="78">
        <f t="shared" si="0"/>
        <v>88.333333333333329</v>
      </c>
      <c r="E9" s="78">
        <f t="shared" si="1"/>
        <v>86</v>
      </c>
      <c r="F9" s="78">
        <f t="shared" si="2"/>
        <v>90</v>
      </c>
      <c r="G9" s="78">
        <f t="shared" si="3"/>
        <v>88</v>
      </c>
      <c r="H9" s="193" t="str">
        <f t="shared" si="4"/>
        <v>↑</v>
      </c>
      <c r="I9" s="194">
        <f t="shared" si="5"/>
        <v>0.3333333333333286</v>
      </c>
      <c r="J9" s="225">
        <f t="shared" si="6"/>
        <v>3.7878787878787342E-3</v>
      </c>
      <c r="K9" s="244"/>
      <c r="L9" s="78" t="str">
        <f t="shared" si="7"/>
        <v>n.d.</v>
      </c>
      <c r="M9" s="78" t="str">
        <f t="shared" si="8"/>
        <v>n.d.</v>
      </c>
      <c r="N9" s="78" t="str">
        <f t="shared" si="9"/>
        <v>n.d.</v>
      </c>
      <c r="O9" s="79"/>
      <c r="P9" s="78" t="str">
        <f t="shared" si="10"/>
        <v>n.d.</v>
      </c>
      <c r="Q9" s="78" t="str">
        <f t="shared" si="11"/>
        <v>n.d.</v>
      </c>
      <c r="R9" s="78" t="str">
        <f t="shared" si="12"/>
        <v>n.d.</v>
      </c>
      <c r="S9" s="79"/>
      <c r="T9" s="78" t="str">
        <f t="shared" si="13"/>
        <v>n.d.</v>
      </c>
      <c r="U9" s="78" t="str">
        <f t="shared" si="14"/>
        <v>n.d.</v>
      </c>
      <c r="V9" s="78" t="str">
        <f t="shared" si="15"/>
        <v>n.d.</v>
      </c>
      <c r="W9" s="78"/>
      <c r="X9" s="78" t="str">
        <f t="shared" si="16"/>
        <v>n.d.</v>
      </c>
      <c r="Y9" s="78" t="str">
        <f t="shared" si="17"/>
        <v>n.d.</v>
      </c>
      <c r="Z9" s="78" t="str">
        <f t="shared" si="18"/>
        <v>n.d.</v>
      </c>
    </row>
    <row r="10" spans="1:30" ht="17.25" customHeight="1">
      <c r="A10" s="3">
        <v>4</v>
      </c>
      <c r="B10" s="76" t="s">
        <v>127</v>
      </c>
      <c r="C10" s="98" t="s">
        <v>25</v>
      </c>
      <c r="D10" s="78">
        <f t="shared" si="0"/>
        <v>89.916666666666671</v>
      </c>
      <c r="E10" s="78">
        <f t="shared" si="1"/>
        <v>88</v>
      </c>
      <c r="F10" s="78">
        <f t="shared" si="2"/>
        <v>93</v>
      </c>
      <c r="G10" s="78">
        <f t="shared" si="3"/>
        <v>90.583333333333329</v>
      </c>
      <c r="H10" s="193" t="str">
        <f t="shared" si="4"/>
        <v>↓</v>
      </c>
      <c r="I10" s="194">
        <f t="shared" si="5"/>
        <v>-0.66666666666665719</v>
      </c>
      <c r="J10" s="225">
        <f t="shared" si="6"/>
        <v>-7.3597056117754248E-3</v>
      </c>
      <c r="K10" s="244"/>
      <c r="L10" s="78" t="str">
        <f t="shared" si="7"/>
        <v>n.d.</v>
      </c>
      <c r="M10" s="78" t="str">
        <f t="shared" si="8"/>
        <v>n.d.</v>
      </c>
      <c r="N10" s="78" t="str">
        <f t="shared" si="9"/>
        <v>n.d.</v>
      </c>
      <c r="O10" s="79"/>
      <c r="P10" s="78" t="str">
        <f t="shared" si="10"/>
        <v>n.d.</v>
      </c>
      <c r="Q10" s="78" t="str">
        <f t="shared" si="11"/>
        <v>n.d.</v>
      </c>
      <c r="R10" s="78" t="str">
        <f t="shared" si="12"/>
        <v>n.d.</v>
      </c>
      <c r="S10" s="79"/>
      <c r="T10" s="78" t="str">
        <f t="shared" si="13"/>
        <v>n.d.</v>
      </c>
      <c r="U10" s="78" t="str">
        <f t="shared" si="14"/>
        <v>n.d.</v>
      </c>
      <c r="V10" s="78" t="str">
        <f t="shared" si="15"/>
        <v>n.d.</v>
      </c>
      <c r="W10" s="78"/>
      <c r="X10" s="78" t="str">
        <f t="shared" si="16"/>
        <v>n.d.</v>
      </c>
      <c r="Y10" s="78" t="str">
        <f t="shared" si="17"/>
        <v>n.d.</v>
      </c>
      <c r="Z10" s="78" t="str">
        <f t="shared" si="18"/>
        <v>n.d.</v>
      </c>
    </row>
    <row r="11" spans="1:30" ht="17.25" customHeight="1">
      <c r="A11" s="3">
        <v>5</v>
      </c>
      <c r="B11" s="76" t="s">
        <v>131</v>
      </c>
      <c r="C11" s="98" t="s">
        <v>25</v>
      </c>
      <c r="D11" s="78">
        <f t="shared" si="0"/>
        <v>85.5</v>
      </c>
      <c r="E11" s="78">
        <f t="shared" si="1"/>
        <v>84</v>
      </c>
      <c r="F11" s="78">
        <f t="shared" si="2"/>
        <v>86</v>
      </c>
      <c r="G11" s="78">
        <f t="shared" si="3"/>
        <v>85.5</v>
      </c>
      <c r="H11" s="193" t="str">
        <f t="shared" si="4"/>
        <v>=</v>
      </c>
      <c r="I11" s="194">
        <f t="shared" si="5"/>
        <v>0</v>
      </c>
      <c r="J11" s="225">
        <f t="shared" si="6"/>
        <v>0</v>
      </c>
      <c r="K11" s="244"/>
      <c r="L11" s="78" t="str">
        <f t="shared" si="7"/>
        <v>n.d.</v>
      </c>
      <c r="M11" s="78" t="str">
        <f t="shared" si="8"/>
        <v>n.d.</v>
      </c>
      <c r="N11" s="78" t="str">
        <f t="shared" si="9"/>
        <v>n.d.</v>
      </c>
      <c r="O11" s="79"/>
      <c r="P11" s="78" t="str">
        <f t="shared" si="10"/>
        <v>n.d.</v>
      </c>
      <c r="Q11" s="78" t="str">
        <f t="shared" si="11"/>
        <v>n.d.</v>
      </c>
      <c r="R11" s="78" t="str">
        <f t="shared" si="12"/>
        <v>n.d.</v>
      </c>
      <c r="S11" s="79"/>
      <c r="T11" s="78" t="str">
        <f t="shared" si="13"/>
        <v>n.d.</v>
      </c>
      <c r="U11" s="78" t="str">
        <f t="shared" si="14"/>
        <v>n.d.</v>
      </c>
      <c r="V11" s="78" t="str">
        <f t="shared" si="15"/>
        <v>n.d.</v>
      </c>
      <c r="W11" s="78"/>
      <c r="X11" s="78" t="str">
        <f t="shared" si="16"/>
        <v>n.d.</v>
      </c>
      <c r="Y11" s="78" t="str">
        <f t="shared" si="17"/>
        <v>n.d.</v>
      </c>
      <c r="Z11" s="78" t="str">
        <f t="shared" si="18"/>
        <v>n.d.</v>
      </c>
    </row>
    <row r="12" spans="1:30" ht="17.25" customHeight="1">
      <c r="A12" s="3">
        <v>6</v>
      </c>
      <c r="B12" s="76" t="s">
        <v>128</v>
      </c>
      <c r="C12" s="98" t="s">
        <v>25</v>
      </c>
      <c r="D12" s="78">
        <f t="shared" si="0"/>
        <v>87.2</v>
      </c>
      <c r="E12" s="78">
        <f t="shared" si="1"/>
        <v>86</v>
      </c>
      <c r="F12" s="78">
        <f t="shared" si="2"/>
        <v>90</v>
      </c>
      <c r="G12" s="78">
        <f t="shared" si="3"/>
        <v>87.727272727272734</v>
      </c>
      <c r="H12" s="193" t="str">
        <f t="shared" si="4"/>
        <v>↓</v>
      </c>
      <c r="I12" s="194">
        <f t="shared" si="5"/>
        <v>-0.52727272727273089</v>
      </c>
      <c r="J12" s="225">
        <f t="shared" si="6"/>
        <v>-6.0103626943005589E-3</v>
      </c>
      <c r="K12" s="244"/>
      <c r="L12" s="78" t="str">
        <f t="shared" si="7"/>
        <v>n.d.</v>
      </c>
      <c r="M12" s="78" t="str">
        <f t="shared" si="8"/>
        <v>n.d.</v>
      </c>
      <c r="N12" s="78" t="str">
        <f t="shared" si="9"/>
        <v>n.d.</v>
      </c>
      <c r="O12" s="79"/>
      <c r="P12" s="78" t="str">
        <f t="shared" si="10"/>
        <v>n.d.</v>
      </c>
      <c r="Q12" s="78" t="str">
        <f t="shared" si="11"/>
        <v>n.d.</v>
      </c>
      <c r="R12" s="78" t="str">
        <f t="shared" si="12"/>
        <v>n.d.</v>
      </c>
      <c r="S12" s="79"/>
      <c r="T12" s="78" t="str">
        <f t="shared" si="13"/>
        <v>n.d.</v>
      </c>
      <c r="U12" s="78" t="str">
        <f t="shared" si="14"/>
        <v>n.d.</v>
      </c>
      <c r="V12" s="78" t="str">
        <f t="shared" si="15"/>
        <v>n.d.</v>
      </c>
      <c r="W12" s="78"/>
      <c r="X12" s="78" t="str">
        <f t="shared" si="16"/>
        <v>n.d.</v>
      </c>
      <c r="Y12" s="78" t="str">
        <f t="shared" si="17"/>
        <v>n.d.</v>
      </c>
      <c r="Z12" s="78" t="str">
        <f t="shared" si="18"/>
        <v>n.d.</v>
      </c>
    </row>
    <row r="13" spans="1:30" ht="17.25" customHeight="1">
      <c r="A13" s="3">
        <v>7</v>
      </c>
      <c r="B13" s="76" t="s">
        <v>168</v>
      </c>
      <c r="C13" s="98" t="s">
        <v>25</v>
      </c>
      <c r="D13" s="78" t="str">
        <f t="shared" si="0"/>
        <v>n.d.</v>
      </c>
      <c r="E13" s="78" t="str">
        <f t="shared" si="1"/>
        <v>n.d.</v>
      </c>
      <c r="F13" s="78" t="str">
        <f t="shared" si="2"/>
        <v>n.d.</v>
      </c>
      <c r="G13" s="78" t="str">
        <f t="shared" si="3"/>
        <v>n.d.</v>
      </c>
      <c r="H13" s="193" t="str">
        <f t="shared" si="4"/>
        <v/>
      </c>
      <c r="I13" s="194" t="str">
        <f t="shared" si="5"/>
        <v/>
      </c>
      <c r="J13" s="225" t="str">
        <f t="shared" si="6"/>
        <v/>
      </c>
      <c r="K13" s="244"/>
      <c r="L13" s="78" t="str">
        <f t="shared" si="7"/>
        <v>n.d.</v>
      </c>
      <c r="M13" s="78" t="str">
        <f t="shared" si="8"/>
        <v>n.d.</v>
      </c>
      <c r="N13" s="78" t="str">
        <f t="shared" si="9"/>
        <v>n.d.</v>
      </c>
      <c r="O13" s="79"/>
      <c r="P13" s="78" t="str">
        <f t="shared" si="10"/>
        <v>n.d.</v>
      </c>
      <c r="Q13" s="78" t="str">
        <f t="shared" si="11"/>
        <v>n.d.</v>
      </c>
      <c r="R13" s="78" t="str">
        <f t="shared" si="12"/>
        <v>n.d.</v>
      </c>
      <c r="S13" s="79"/>
      <c r="T13" s="78" t="str">
        <f t="shared" si="13"/>
        <v>n.d.</v>
      </c>
      <c r="U13" s="78" t="str">
        <f t="shared" si="14"/>
        <v>n.d.</v>
      </c>
      <c r="V13" s="78" t="str">
        <f t="shared" si="15"/>
        <v>n.d.</v>
      </c>
      <c r="W13" s="78"/>
      <c r="X13" s="78" t="str">
        <f t="shared" si="16"/>
        <v>n.d.</v>
      </c>
      <c r="Y13" s="78" t="str">
        <f t="shared" si="17"/>
        <v>n.d.</v>
      </c>
      <c r="Z13" s="78" t="str">
        <f t="shared" si="18"/>
        <v>n.d.</v>
      </c>
    </row>
    <row r="14" spans="1:30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225" t="str">
        <f t="shared" si="6"/>
        <v/>
      </c>
      <c r="K14" s="244"/>
      <c r="L14" s="78" t="str">
        <f t="shared" si="7"/>
        <v>n.d.</v>
      </c>
      <c r="M14" s="78" t="str">
        <f t="shared" si="8"/>
        <v>n.d.</v>
      </c>
      <c r="N14" s="78" t="str">
        <f t="shared" si="9"/>
        <v>n.d.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  <c r="W14" s="78"/>
      <c r="X14" s="78" t="str">
        <f t="shared" si="16"/>
        <v>n.d.</v>
      </c>
      <c r="Y14" s="78" t="str">
        <f t="shared" si="17"/>
        <v>n.d.</v>
      </c>
      <c r="Z14" s="78" t="str">
        <f t="shared" si="18"/>
        <v>n.d.</v>
      </c>
    </row>
    <row r="15" spans="1:30" ht="17.25" customHeight="1">
      <c r="A15" s="3">
        <v>9</v>
      </c>
      <c r="B15" s="76" t="s">
        <v>129</v>
      </c>
      <c r="C15" s="98" t="s">
        <v>25</v>
      </c>
      <c r="D15" s="78">
        <f t="shared" si="0"/>
        <v>23.833333333333332</v>
      </c>
      <c r="E15" s="78">
        <f t="shared" si="1"/>
        <v>22</v>
      </c>
      <c r="F15" s="78">
        <f t="shared" si="2"/>
        <v>26</v>
      </c>
      <c r="G15" s="78">
        <f t="shared" si="3"/>
        <v>24.064102564102566</v>
      </c>
      <c r="H15" s="193" t="str">
        <f t="shared" si="4"/>
        <v>↓</v>
      </c>
      <c r="I15" s="194">
        <f t="shared" si="5"/>
        <v>-0.2307692307692335</v>
      </c>
      <c r="J15" s="225">
        <f t="shared" si="6"/>
        <v>-9.5897709110283492E-3</v>
      </c>
      <c r="K15" s="80"/>
      <c r="L15" s="78" t="str">
        <f t="shared" si="7"/>
        <v>n.d.</v>
      </c>
      <c r="M15" s="78" t="str">
        <f t="shared" si="8"/>
        <v>n.d.</v>
      </c>
      <c r="N15" s="78" t="str">
        <f t="shared" si="9"/>
        <v>n.d.</v>
      </c>
      <c r="O15" s="79"/>
      <c r="P15" s="78" t="str">
        <f t="shared" si="10"/>
        <v>n.d.</v>
      </c>
      <c r="Q15" s="78" t="str">
        <f t="shared" si="11"/>
        <v>n.d.</v>
      </c>
      <c r="R15" s="78" t="str">
        <f t="shared" si="12"/>
        <v>n.d.</v>
      </c>
      <c r="S15" s="79"/>
      <c r="T15" s="78" t="str">
        <f t="shared" si="13"/>
        <v>n.d.</v>
      </c>
      <c r="U15" s="78" t="str">
        <f t="shared" si="14"/>
        <v>n.d.</v>
      </c>
      <c r="V15" s="78" t="str">
        <f t="shared" si="15"/>
        <v>n.d.</v>
      </c>
      <c r="W15" s="78"/>
      <c r="X15" s="78" t="str">
        <f t="shared" si="16"/>
        <v>n.d.</v>
      </c>
      <c r="Y15" s="78" t="str">
        <f t="shared" si="17"/>
        <v>n.d.</v>
      </c>
      <c r="Z15" s="78" t="str">
        <f t="shared" si="18"/>
        <v>n.d.</v>
      </c>
    </row>
    <row r="16" spans="1:30" ht="17.25" customHeight="1">
      <c r="A16" s="3">
        <v>10</v>
      </c>
      <c r="B16" s="76" t="s">
        <v>130</v>
      </c>
      <c r="C16" s="98" t="s">
        <v>25</v>
      </c>
      <c r="D16" s="78">
        <f t="shared" si="0"/>
        <v>17.2</v>
      </c>
      <c r="E16" s="78">
        <f t="shared" si="1"/>
        <v>16</v>
      </c>
      <c r="F16" s="78">
        <f t="shared" si="2"/>
        <v>18</v>
      </c>
      <c r="G16" s="78">
        <f t="shared" si="3"/>
        <v>17.3</v>
      </c>
      <c r="H16" s="193" t="str">
        <f t="shared" si="4"/>
        <v>↓</v>
      </c>
      <c r="I16" s="194">
        <f t="shared" si="5"/>
        <v>-0.10000000000000142</v>
      </c>
      <c r="J16" s="225">
        <f t="shared" si="6"/>
        <v>-5.7803468208093307E-3</v>
      </c>
      <c r="K16" s="80"/>
      <c r="L16" s="78" t="str">
        <f t="shared" si="7"/>
        <v>n.d.</v>
      </c>
      <c r="M16" s="78" t="str">
        <f t="shared" si="8"/>
        <v>n.d.</v>
      </c>
      <c r="N16" s="78" t="str">
        <f t="shared" si="9"/>
        <v>n.d.</v>
      </c>
      <c r="O16" s="79"/>
      <c r="P16" s="78" t="str">
        <f t="shared" si="10"/>
        <v>n.d.</v>
      </c>
      <c r="Q16" s="78" t="str">
        <f t="shared" si="11"/>
        <v>n.d.</v>
      </c>
      <c r="R16" s="78" t="str">
        <f t="shared" si="12"/>
        <v>n.d.</v>
      </c>
      <c r="S16" s="79"/>
      <c r="T16" s="78" t="str">
        <f t="shared" si="13"/>
        <v>n.d.</v>
      </c>
      <c r="U16" s="78" t="str">
        <f t="shared" si="14"/>
        <v>n.d.</v>
      </c>
      <c r="V16" s="78" t="str">
        <f t="shared" si="15"/>
        <v>n.d.</v>
      </c>
      <c r="W16" s="78"/>
      <c r="X16" s="78" t="str">
        <f t="shared" si="16"/>
        <v>n.d.</v>
      </c>
      <c r="Y16" s="78" t="str">
        <f t="shared" si="17"/>
        <v>n.d.</v>
      </c>
      <c r="Z16" s="78" t="str">
        <f t="shared" si="18"/>
        <v>n.d.</v>
      </c>
    </row>
    <row r="17" spans="1:30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</row>
    <row r="18" spans="1:30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</row>
    <row r="19" spans="1:30" s="2" customFormat="1" ht="15" customHeight="1">
      <c r="B19" s="87" t="s">
        <v>200</v>
      </c>
      <c r="C19" s="87"/>
      <c r="D19" s="224"/>
      <c r="E19" s="224"/>
      <c r="F19" s="224"/>
      <c r="G19" s="224"/>
      <c r="H19" s="89"/>
      <c r="I19" s="90"/>
      <c r="J19" s="223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222"/>
    </row>
    <row r="20" spans="1:30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</row>
    <row r="21" spans="1:30" ht="15" customHeight="1">
      <c r="B21" s="10"/>
    </row>
    <row r="22" spans="1:30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99"/>
      <c r="U22" s="99"/>
      <c r="V22" s="99"/>
      <c r="W22" s="99"/>
      <c r="X22" s="102"/>
      <c r="Y22" s="99"/>
      <c r="Z22" s="105" t="str">
        <f>+numinforme</f>
        <v>INDECAEA0290224</v>
      </c>
      <c r="AA22" s="222"/>
    </row>
    <row r="23" spans="1:30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1"/>
      <c r="U23" s="101"/>
      <c r="V23" s="101"/>
      <c r="W23" s="101"/>
      <c r="X23" s="102"/>
      <c r="Y23" s="102"/>
      <c r="Z23" s="102"/>
      <c r="AA23" s="222"/>
      <c r="AB23" s="4"/>
      <c r="AC23" s="4"/>
      <c r="AD23" s="3"/>
    </row>
    <row r="24" spans="1:30" s="5" customFormat="1" ht="15" customHeight="1">
      <c r="A24" s="118">
        <f>AC28</f>
        <v>45334</v>
      </c>
      <c r="B24" s="243">
        <f>AC7</f>
        <v>45334</v>
      </c>
      <c r="C24" s="243"/>
      <c r="D24" s="243"/>
      <c r="E24" s="243"/>
      <c r="F24" s="243"/>
      <c r="G24" s="243"/>
      <c r="H24" s="243"/>
      <c r="I24" s="243"/>
      <c r="J24" s="243"/>
      <c r="K24" s="243"/>
      <c r="L24" s="243"/>
      <c r="M24" s="243"/>
      <c r="N24" s="243"/>
      <c r="O24" s="243"/>
      <c r="P24" s="243"/>
      <c r="Q24" s="243"/>
      <c r="R24" s="243"/>
      <c r="S24" s="243"/>
      <c r="T24" s="243"/>
      <c r="U24" s="243"/>
      <c r="V24" s="243"/>
      <c r="W24" s="243"/>
      <c r="X24" s="243"/>
      <c r="Y24" s="243"/>
      <c r="Z24" s="243"/>
      <c r="AA24" s="222"/>
      <c r="AB24" s="222"/>
      <c r="AC24" s="222"/>
    </row>
    <row r="25" spans="1:30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222"/>
    </row>
    <row r="26" spans="1:30" ht="15" customHeight="1">
      <c r="B26" s="245" t="s">
        <v>252</v>
      </c>
      <c r="C26" s="245"/>
      <c r="D26" s="245"/>
      <c r="E26" s="245"/>
      <c r="F26" s="245"/>
      <c r="G26" s="245"/>
      <c r="H26" s="245"/>
      <c r="I26" s="245"/>
      <c r="J26" s="246"/>
      <c r="K26" s="106"/>
      <c r="L26" s="247" t="str">
        <f>+L5</f>
        <v>SONSONATE</v>
      </c>
      <c r="M26" s="247"/>
      <c r="N26" s="248"/>
      <c r="O26" s="107"/>
      <c r="P26" s="247" t="s">
        <v>183</v>
      </c>
      <c r="Q26" s="247"/>
      <c r="R26" s="249"/>
      <c r="S26" s="107"/>
      <c r="T26" s="247" t="str">
        <f>+T5</f>
        <v>SAN VICENTE</v>
      </c>
      <c r="U26" s="247"/>
      <c r="V26" s="249"/>
      <c r="W26" s="199"/>
      <c r="X26" s="247" t="str">
        <f>+X5</f>
        <v>SAN FRANCISCO GOTERA</v>
      </c>
      <c r="Y26" s="247"/>
      <c r="Z26" s="247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08" t="s">
        <v>2</v>
      </c>
      <c r="C27" s="109" t="s">
        <v>196</v>
      </c>
      <c r="D27" s="110" t="str">
        <f>CONCATENATE(AC26," ",TEXT(AD28,"dd/mmm"))</f>
        <v>Promedio 12/feb</v>
      </c>
      <c r="E27" s="111" t="s">
        <v>0</v>
      </c>
      <c r="F27" s="111" t="s">
        <v>1</v>
      </c>
      <c r="G27" s="112" t="str">
        <f>CONCATENATE(AC26," ",TEXT(AD29,"dd/mmm"))</f>
        <v>Promedio 09/feb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7" t="s">
        <v>1</v>
      </c>
      <c r="W27" s="200"/>
      <c r="X27" s="110" t="s">
        <v>132</v>
      </c>
      <c r="Y27" s="111" t="s">
        <v>0</v>
      </c>
      <c r="Z27" s="111" t="s">
        <v>1</v>
      </c>
      <c r="AA27" s="222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76" t="s">
        <v>124</v>
      </c>
      <c r="C28" s="97" t="s">
        <v>235</v>
      </c>
      <c r="D28" s="143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3">IF(D28="n.d.","",IF(G28="n.d.","",IF(D28=G28,"=",IF(D28&gt;G28,"↑","↓"))))</f>
        <v>=</v>
      </c>
      <c r="I28" s="143">
        <f t="shared" ref="I28:I37" si="24">IF(ISERR(IF(D28="n.d.","",IF(G28="n.d.","",(D28-G28)))),"",IF(D28="n.d.","",IF(G28="n.d.","",(D28-G28))))</f>
        <v>0</v>
      </c>
      <c r="J28" s="225">
        <f t="shared" ref="J28:J37" si="25">IF(ISERR(IF(D28="n.d.","",IF(G28="n.d.","",(D28-G28)/G28))),"",IF(D28="n.d.","",IF(G28="n.d.","",(D28-G28)/G28)))</f>
        <v>0</v>
      </c>
      <c r="K28" s="244"/>
      <c r="L28" s="143" t="str">
        <f>IF(IF(ISERROR(VLOOKUP(CONCATENATE($A28,$L$26),sansalvador,8,FALSE)),"n.d.",VLOOKUP(CONCATENATE($A28,$L$26),sansalvador,8,FALSE))=0,"n.d.", IF(ISERROR(VLOOKUP(CONCATENATE($A28,$L$26),sansalvador,8,FALSE)),"n.d.",VLOOKUP(CONCATENATE($A28,$L$26),sansalvador,8,FALSE)))</f>
        <v>n.d.</v>
      </c>
      <c r="M28" s="143" t="str">
        <f t="shared" ref="M28:M37" si="26">IF(IF(ISERROR(VLOOKUP(CONCATENATE($A28,$L$26),sansalvador,9,FALSE)),"n.d.",VLOOKUP(CONCATENATE($A28,$L$26),sansalvador,9,FALSE))=0,"n.d.", IF(ISERROR(VLOOKUP(CONCATENATE($A28,$L$26),sansalvador,9,FALSE)),"n.d.",VLOOKUP(CONCATENATE($A28,$L$26),sansalvador,9,FALSE)))</f>
        <v>n.d.</v>
      </c>
      <c r="N28" s="143" t="str">
        <f t="shared" ref="N28:N37" si="27">IF(IF(ISERROR(VLOOKUP(CONCATENATE($A28,$L$26),sansalvador,10,FALSE)),"n.d.",VLOOKUP(CONCATENATE($A28,$L$26),sansalvador,10,FALSE))=0,"n.d.", IF(ISERROR(VLOOKUP(CONCATENATE($A28,$L$26),sansalvador,10,FALSE)),"n.d.",VLOOKUP(CONCATENATE($A28,$L$26),sansalvador,10,FALSE)))</f>
        <v>n.d.</v>
      </c>
      <c r="O28" s="180"/>
      <c r="P28" s="143" t="str">
        <f t="shared" ref="P28:P37" si="28">IF(IF(ISERROR(VLOOKUP(CONCATENATE($A28,$P$26),sansalvador,8,FALSE)),"n.d.",VLOOKUP(CONCATENATE($A28,$P$26),sansalvador,8,FALSE))=0,"n.d.", IF(ISERROR(VLOOKUP(CONCATENATE($A28,$P$26),sansalvador,8,FALSE)),"n.d.",VLOOKUP(CONCATENATE($A28,$P$26),sansalvador,8,FALSE)))</f>
        <v>n.d.</v>
      </c>
      <c r="Q28" s="143" t="str">
        <f t="shared" ref="Q28:Q37" si="29">IF(IF(ISERROR(VLOOKUP(CONCATENATE($A28,$P$26),sansalvador,9,FALSE)),"n.d.",VLOOKUP(CONCATENATE($A28,$P$26),sansalvador,9,FALSE))=0,"n.d.", IF(ISERROR(VLOOKUP(CONCATENATE($A28,$P$26),sansalvador,9,FALSE)),"n.d.",VLOOKUP(CONCATENATE($A28,$P$26),sansalvador,9,FALSE)))</f>
        <v>n.d.</v>
      </c>
      <c r="R28" s="143" t="str">
        <f t="shared" ref="R28:R37" si="30">IF(IF(ISERROR(VLOOKUP(CONCATENATE($A28,$P$26),sansalvador,10,FALSE)),"n.d.",VLOOKUP(CONCATENATE($A28,$P$26),sansalvador,10,FALSE))=0,"n.d.", IF(ISERROR(VLOOKUP(CONCATENATE($A28,$P$26),sansalvador,10,FALSE)),"n.d.",VLOOKUP(CONCATENATE($A28,$P$26),sansalvador,10,FALSE)))</f>
        <v>n.d.</v>
      </c>
      <c r="S28" s="180"/>
      <c r="T28" s="143" t="str">
        <f t="shared" ref="T28:T37" si="31">IF(IF(ISERROR(VLOOKUP(CONCATENATE($A28,$T$26),sansalvador,8,FALSE)),"n.d.",VLOOKUP(CONCATENATE($A28,$T$26),sansalvador,8,FALSE))=0,"n.d.", IF(ISERROR(VLOOKUP(CONCATENATE($A28,$T$26),sansalvador,8,FALSE)),"n.d.",VLOOKUP(CONCATENATE($A28,$T$26),sansalvador,8,FALSE)))</f>
        <v>n.d.</v>
      </c>
      <c r="U28" s="143" t="str">
        <f t="shared" ref="U28:U37" si="32">IF(IF(ISERROR(VLOOKUP(CONCATENATE($A28,$T$26),sansalvador,9,FALSE)),"n.d.",VLOOKUP(CONCATENATE($A28,$T$26),sansalvador,9,FALSE))=0,"n.d.", IF(ISERROR(VLOOKUP(CONCATENATE($A28,$T$26),sansalvador,9,FALSE)),"n.d.",VLOOKUP(CONCATENATE($A28,$T$26),sansalvador,9,FALSE)))</f>
        <v>n.d.</v>
      </c>
      <c r="V28" s="143" t="str">
        <f t="shared" ref="V28:V37" si="33">IF(IF(ISERROR(VLOOKUP(CONCATENATE($A28,$T$26),sansalvador,10,FALSE)),"n.d.",VLOOKUP(CONCATENATE($A28,$T$26),sansalvador,10,FALSE))=0,"n.d.", IF(ISERROR(VLOOKUP(CONCATENATE($A28,$T$26),sansalvador,10,FALSE)),"n.d.",VLOOKUP(CONCATENATE($A28,$T$26),sansalvador,10,FALSE)))</f>
        <v>n.d.</v>
      </c>
      <c r="W28" s="143"/>
      <c r="X28" s="143" t="str">
        <f t="shared" ref="X28:X37" si="34">IF(IF(ISERROR(VLOOKUP(CONCATENATE($A28,$X$26),sansalvador,8,FALSE)),"n.d.",VLOOKUP(CONCATENATE($A28,$X$26),sansalvador,8,FALSE))=0,"n.d.", IF(ISERROR(VLOOKUP(CONCATENATE($A28,$X$26),sansalvador,8,FALSE)),"n.d.",VLOOKUP(CONCATENATE($A28,$X$26),sansalvador,8,FALSE)))</f>
        <v>n.d.</v>
      </c>
      <c r="Y28" s="143" t="str">
        <f t="shared" ref="Y28:Y37" si="35">IF(IF(ISERROR(VLOOKUP(CONCATENATE($A28,$X$26),sansalvador,9,FALSE)),"n.d.",VLOOKUP(CONCATENATE($A28,$X$26),sansalvador,9,FALSE))=0,"n.d.", IF(ISERROR(VLOOKUP(CONCATENATE($A28,$X$26),sansalvador,9,FALSE)),"n.d.",VLOOKUP(CONCATENATE($A28,$X$26),sansalvador,9,FALSE)))</f>
        <v>n.d.</v>
      </c>
      <c r="Z28" s="143" t="str">
        <f t="shared" ref="Z28:Z37" si="36">IF(IF(ISERROR(VLOOKUP(CONCATENATE($A28,$X$26),sansalvador,10,FALSE)),"n.d.",VLOOKUP(CONCATENATE($A28,$X$26),sansalvador,10,FALSE))=0,"n.d.", IF(ISERROR(VLOOKUP(CONCATENATE($A28,$X$26),sansalvador,10,FALSE)),"n.d.",VLOOKUP(CONCATENATE($A28,$X$26),sansalvador,10,FALSE)))</f>
        <v>n.d.</v>
      </c>
      <c r="AB28" s="6" t="s">
        <v>177</v>
      </c>
      <c r="AC28" s="22">
        <f>+VLOOKUP(1111,sansalvador,3,FALSE)</f>
        <v>45334</v>
      </c>
      <c r="AD28" s="22">
        <f>+AC28</f>
        <v>45334</v>
      </c>
    </row>
    <row r="29" spans="1:30" ht="17.25" customHeight="1">
      <c r="A29" s="3">
        <v>2</v>
      </c>
      <c r="B29" s="76" t="s">
        <v>125</v>
      </c>
      <c r="C29" s="98" t="s">
        <v>235</v>
      </c>
      <c r="D29" s="143" t="str">
        <f t="shared" si="19"/>
        <v>n.d.</v>
      </c>
      <c r="E29" s="143" t="str">
        <f t="shared" si="20"/>
        <v>n.d.</v>
      </c>
      <c r="F29" s="143" t="str">
        <f t="shared" si="21"/>
        <v>n.d.</v>
      </c>
      <c r="G29" s="143" t="str">
        <f t="shared" si="22"/>
        <v>n.d.</v>
      </c>
      <c r="H29" s="143" t="str">
        <f t="shared" si="23"/>
        <v/>
      </c>
      <c r="I29" s="143" t="str">
        <f t="shared" si="24"/>
        <v/>
      </c>
      <c r="J29" s="225" t="str">
        <f t="shared" si="25"/>
        <v/>
      </c>
      <c r="K29" s="244"/>
      <c r="L29" s="143" t="str">
        <f t="shared" ref="L29:L37" si="37">IF(IF(ISERROR(VLOOKUP(CONCATENATE($A29,$L$5),sansalvador,8,FALSE)),"n.d.",VLOOKUP(CONCATENATE($A29,$L$5),sansalvador,8,FALSE))=0,"n.d.", IF(ISERROR(VLOOKUP(CONCATENATE($A29,$L$5),sansalvador,8,FALSE)),"n.d.",VLOOKUP(CONCATENATE($A29,$L$5),sansalvador,8,FALSE)))</f>
        <v>n.d.</v>
      </c>
      <c r="M29" s="143" t="str">
        <f t="shared" si="26"/>
        <v>n.d.</v>
      </c>
      <c r="N29" s="143" t="str">
        <f t="shared" si="27"/>
        <v>n.d.</v>
      </c>
      <c r="O29" s="180"/>
      <c r="P29" s="143" t="str">
        <f t="shared" si="28"/>
        <v>n.d.</v>
      </c>
      <c r="Q29" s="143" t="str">
        <f t="shared" si="29"/>
        <v>n.d.</v>
      </c>
      <c r="R29" s="143" t="str">
        <f t="shared" si="30"/>
        <v>n.d.</v>
      </c>
      <c r="S29" s="180"/>
      <c r="T29" s="143" t="str">
        <f t="shared" si="31"/>
        <v>n.d.</v>
      </c>
      <c r="U29" s="143" t="str">
        <f t="shared" si="32"/>
        <v>n.d.</v>
      </c>
      <c r="V29" s="143" t="str">
        <f t="shared" si="33"/>
        <v>n.d.</v>
      </c>
      <c r="W29" s="143"/>
      <c r="X29" s="143" t="str">
        <f t="shared" si="34"/>
        <v>n.d.</v>
      </c>
      <c r="Y29" s="143" t="str">
        <f t="shared" si="35"/>
        <v>n.d.</v>
      </c>
      <c r="Z29" s="143" t="str">
        <f t="shared" si="36"/>
        <v>n.d.</v>
      </c>
      <c r="AB29" s="6" t="s">
        <v>178</v>
      </c>
      <c r="AC29" s="22">
        <f>+VLOOKUP(9999,sansalvador,3,FALSE)</f>
        <v>45331</v>
      </c>
      <c r="AD29" s="22">
        <f>+AC29</f>
        <v>45331</v>
      </c>
    </row>
    <row r="30" spans="1:30" ht="17.25" customHeight="1">
      <c r="A30" s="3">
        <v>3</v>
      </c>
      <c r="B30" s="76" t="s">
        <v>126</v>
      </c>
      <c r="C30" s="98" t="s">
        <v>235</v>
      </c>
      <c r="D30" s="143">
        <f t="shared" si="19"/>
        <v>1.1499999999999999</v>
      </c>
      <c r="E30" s="143">
        <f t="shared" si="20"/>
        <v>1.1499999999999999</v>
      </c>
      <c r="F30" s="143">
        <f t="shared" si="21"/>
        <v>1.1499999999999999</v>
      </c>
      <c r="G30" s="143">
        <f t="shared" si="22"/>
        <v>1.1499999999999999</v>
      </c>
      <c r="H30" s="143" t="str">
        <f t="shared" si="23"/>
        <v>=</v>
      </c>
      <c r="I30" s="143">
        <f t="shared" si="24"/>
        <v>0</v>
      </c>
      <c r="J30" s="225">
        <f t="shared" si="25"/>
        <v>0</v>
      </c>
      <c r="K30" s="244"/>
      <c r="L30" s="143" t="str">
        <f t="shared" si="37"/>
        <v>n.d.</v>
      </c>
      <c r="M30" s="143" t="str">
        <f t="shared" si="26"/>
        <v>n.d.</v>
      </c>
      <c r="N30" s="143" t="str">
        <f t="shared" si="27"/>
        <v>n.d.</v>
      </c>
      <c r="O30" s="180"/>
      <c r="P30" s="143" t="str">
        <f t="shared" si="28"/>
        <v>n.d.</v>
      </c>
      <c r="Q30" s="143" t="str">
        <f t="shared" si="29"/>
        <v>n.d.</v>
      </c>
      <c r="R30" s="143" t="str">
        <f t="shared" si="30"/>
        <v>n.d.</v>
      </c>
      <c r="S30" s="180"/>
      <c r="T30" s="143" t="str">
        <f t="shared" si="31"/>
        <v>n.d.</v>
      </c>
      <c r="U30" s="143" t="str">
        <f t="shared" si="32"/>
        <v>n.d.</v>
      </c>
      <c r="V30" s="143" t="str">
        <f t="shared" si="33"/>
        <v>n.d.</v>
      </c>
      <c r="W30" s="143"/>
      <c r="X30" s="143" t="str">
        <f t="shared" si="34"/>
        <v>n.d.</v>
      </c>
      <c r="Y30" s="143" t="str">
        <f t="shared" si="35"/>
        <v>n.d.</v>
      </c>
      <c r="Z30" s="143" t="str">
        <f t="shared" si="36"/>
        <v>n.d.</v>
      </c>
    </row>
    <row r="31" spans="1:30" ht="17.25" customHeight="1">
      <c r="A31" s="3">
        <v>4</v>
      </c>
      <c r="B31" s="76" t="s">
        <v>127</v>
      </c>
      <c r="C31" s="98" t="s">
        <v>235</v>
      </c>
      <c r="D31" s="143">
        <f t="shared" si="19"/>
        <v>1.1500000000000001</v>
      </c>
      <c r="E31" s="143">
        <f t="shared" si="20"/>
        <v>1.1499999999999999</v>
      </c>
      <c r="F31" s="143">
        <f t="shared" si="21"/>
        <v>1.1499999999999999</v>
      </c>
      <c r="G31" s="143">
        <f t="shared" si="22"/>
        <v>1.1500000000000001</v>
      </c>
      <c r="H31" s="143" t="str">
        <f t="shared" si="23"/>
        <v>=</v>
      </c>
      <c r="I31" s="143">
        <f t="shared" si="24"/>
        <v>0</v>
      </c>
      <c r="J31" s="225">
        <f t="shared" si="25"/>
        <v>0</v>
      </c>
      <c r="K31" s="244"/>
      <c r="L31" s="143" t="str">
        <f t="shared" si="37"/>
        <v>n.d.</v>
      </c>
      <c r="M31" s="143" t="str">
        <f t="shared" si="26"/>
        <v>n.d.</v>
      </c>
      <c r="N31" s="143" t="str">
        <f t="shared" si="27"/>
        <v>n.d.</v>
      </c>
      <c r="O31" s="180"/>
      <c r="P31" s="143" t="str">
        <f t="shared" si="28"/>
        <v>n.d.</v>
      </c>
      <c r="Q31" s="143" t="str">
        <f t="shared" si="29"/>
        <v>n.d.</v>
      </c>
      <c r="R31" s="143" t="str">
        <f t="shared" si="30"/>
        <v>n.d.</v>
      </c>
      <c r="S31" s="180"/>
      <c r="T31" s="143" t="str">
        <f t="shared" si="31"/>
        <v>n.d.</v>
      </c>
      <c r="U31" s="143" t="str">
        <f t="shared" si="32"/>
        <v>n.d.</v>
      </c>
      <c r="V31" s="143" t="str">
        <f t="shared" si="33"/>
        <v>n.d.</v>
      </c>
      <c r="W31" s="143"/>
      <c r="X31" s="143" t="str">
        <f t="shared" si="34"/>
        <v>n.d.</v>
      </c>
      <c r="Y31" s="143" t="str">
        <f t="shared" si="35"/>
        <v>n.d.</v>
      </c>
      <c r="Z31" s="143" t="str">
        <f t="shared" si="36"/>
        <v>n.d.</v>
      </c>
    </row>
    <row r="32" spans="1:30" ht="17.25" customHeight="1">
      <c r="A32" s="3">
        <v>5</v>
      </c>
      <c r="B32" s="76" t="s">
        <v>131</v>
      </c>
      <c r="C32" s="98" t="s">
        <v>235</v>
      </c>
      <c r="D32" s="143">
        <f t="shared" si="19"/>
        <v>1.1000000000000001</v>
      </c>
      <c r="E32" s="143">
        <f t="shared" si="20"/>
        <v>1.1000000000000001</v>
      </c>
      <c r="F32" s="143">
        <f t="shared" si="21"/>
        <v>1.1000000000000001</v>
      </c>
      <c r="G32" s="143">
        <f t="shared" si="22"/>
        <v>1.1000000000000001</v>
      </c>
      <c r="H32" s="143" t="str">
        <f t="shared" si="23"/>
        <v>=</v>
      </c>
      <c r="I32" s="143">
        <f t="shared" si="24"/>
        <v>0</v>
      </c>
      <c r="J32" s="225">
        <f t="shared" si="25"/>
        <v>0</v>
      </c>
      <c r="K32" s="244"/>
      <c r="L32" s="143" t="str">
        <f t="shared" si="37"/>
        <v>n.d.</v>
      </c>
      <c r="M32" s="143" t="str">
        <f t="shared" si="26"/>
        <v>n.d.</v>
      </c>
      <c r="N32" s="143" t="str">
        <f t="shared" si="27"/>
        <v>n.d.</v>
      </c>
      <c r="O32" s="180"/>
      <c r="P32" s="143" t="str">
        <f t="shared" si="28"/>
        <v>n.d.</v>
      </c>
      <c r="Q32" s="143" t="str">
        <f t="shared" si="29"/>
        <v>n.d.</v>
      </c>
      <c r="R32" s="143" t="str">
        <f t="shared" si="30"/>
        <v>n.d.</v>
      </c>
      <c r="S32" s="180"/>
      <c r="T32" s="143" t="str">
        <f t="shared" si="31"/>
        <v>n.d.</v>
      </c>
      <c r="U32" s="143" t="str">
        <f t="shared" si="32"/>
        <v>n.d.</v>
      </c>
      <c r="V32" s="143" t="str">
        <f t="shared" si="33"/>
        <v>n.d.</v>
      </c>
      <c r="W32" s="143"/>
      <c r="X32" s="143" t="str">
        <f t="shared" si="34"/>
        <v>n.d.</v>
      </c>
      <c r="Y32" s="143" t="str">
        <f t="shared" si="35"/>
        <v>n.d.</v>
      </c>
      <c r="Z32" s="143" t="str">
        <f t="shared" si="36"/>
        <v>n.d.</v>
      </c>
    </row>
    <row r="33" spans="1:29" ht="17.25" customHeight="1">
      <c r="A33" s="3">
        <v>6</v>
      </c>
      <c r="B33" s="76" t="s">
        <v>128</v>
      </c>
      <c r="C33" s="98" t="s">
        <v>235</v>
      </c>
      <c r="D33" s="143">
        <f t="shared" si="19"/>
        <v>1.0999999999999999</v>
      </c>
      <c r="E33" s="143">
        <f t="shared" si="20"/>
        <v>1.1000000000000001</v>
      </c>
      <c r="F33" s="143">
        <f t="shared" si="21"/>
        <v>1.1000000000000001</v>
      </c>
      <c r="G33" s="143">
        <f t="shared" si="22"/>
        <v>1.0999999999999999</v>
      </c>
      <c r="H33" s="143" t="str">
        <f t="shared" si="23"/>
        <v>=</v>
      </c>
      <c r="I33" s="143">
        <f t="shared" si="24"/>
        <v>0</v>
      </c>
      <c r="J33" s="225">
        <f t="shared" si="25"/>
        <v>0</v>
      </c>
      <c r="K33" s="244"/>
      <c r="L33" s="143" t="str">
        <f t="shared" si="37"/>
        <v>n.d.</v>
      </c>
      <c r="M33" s="143" t="str">
        <f t="shared" si="26"/>
        <v>n.d.</v>
      </c>
      <c r="N33" s="143" t="str">
        <f t="shared" si="27"/>
        <v>n.d.</v>
      </c>
      <c r="O33" s="180"/>
      <c r="P33" s="143" t="str">
        <f t="shared" si="28"/>
        <v>n.d.</v>
      </c>
      <c r="Q33" s="143" t="str">
        <f t="shared" si="29"/>
        <v>n.d.</v>
      </c>
      <c r="R33" s="143" t="str">
        <f t="shared" si="30"/>
        <v>n.d.</v>
      </c>
      <c r="S33" s="180"/>
      <c r="T33" s="143" t="str">
        <f t="shared" si="31"/>
        <v>n.d.</v>
      </c>
      <c r="U33" s="143" t="str">
        <f t="shared" si="32"/>
        <v>n.d.</v>
      </c>
      <c r="V33" s="143" t="str">
        <f t="shared" si="33"/>
        <v>n.d.</v>
      </c>
      <c r="W33" s="143"/>
      <c r="X33" s="143" t="str">
        <f t="shared" si="34"/>
        <v>n.d.</v>
      </c>
      <c r="Y33" s="143" t="str">
        <f t="shared" si="35"/>
        <v>n.d.</v>
      </c>
      <c r="Z33" s="143" t="str">
        <f t="shared" si="36"/>
        <v>n.d.</v>
      </c>
    </row>
    <row r="34" spans="1:29" ht="17.25" customHeight="1">
      <c r="A34" s="3">
        <v>7</v>
      </c>
      <c r="B34" s="76" t="s">
        <v>168</v>
      </c>
      <c r="C34" s="98" t="s">
        <v>235</v>
      </c>
      <c r="D34" s="143" t="str">
        <f t="shared" si="19"/>
        <v>n.d.</v>
      </c>
      <c r="E34" s="143" t="str">
        <f t="shared" si="20"/>
        <v>n.d.</v>
      </c>
      <c r="F34" s="143" t="str">
        <f t="shared" si="21"/>
        <v>n.d.</v>
      </c>
      <c r="G34" s="143" t="str">
        <f t="shared" si="22"/>
        <v>n.d.</v>
      </c>
      <c r="H34" s="143" t="str">
        <f t="shared" si="23"/>
        <v/>
      </c>
      <c r="I34" s="143" t="str">
        <f t="shared" si="24"/>
        <v/>
      </c>
      <c r="J34" s="225" t="str">
        <f t="shared" si="25"/>
        <v/>
      </c>
      <c r="K34" s="244"/>
      <c r="L34" s="143" t="str">
        <f t="shared" si="37"/>
        <v>n.d.</v>
      </c>
      <c r="M34" s="143" t="str">
        <f t="shared" si="26"/>
        <v>n.d.</v>
      </c>
      <c r="N34" s="143" t="str">
        <f t="shared" si="27"/>
        <v>n.d.</v>
      </c>
      <c r="O34" s="180"/>
      <c r="P34" s="143" t="str">
        <f t="shared" si="28"/>
        <v>n.d.</v>
      </c>
      <c r="Q34" s="143" t="str">
        <f t="shared" si="29"/>
        <v>n.d.</v>
      </c>
      <c r="R34" s="143" t="str">
        <f t="shared" si="30"/>
        <v>n.d.</v>
      </c>
      <c r="S34" s="180"/>
      <c r="T34" s="143" t="str">
        <f t="shared" si="31"/>
        <v>n.d.</v>
      </c>
      <c r="U34" s="143" t="str">
        <f t="shared" si="32"/>
        <v>n.d.</v>
      </c>
      <c r="V34" s="143" t="str">
        <f t="shared" si="33"/>
        <v>n.d.</v>
      </c>
      <c r="W34" s="143"/>
      <c r="X34" s="143" t="str">
        <f t="shared" si="34"/>
        <v>n.d.</v>
      </c>
      <c r="Y34" s="143" t="str">
        <f t="shared" si="35"/>
        <v>n.d.</v>
      </c>
      <c r="Z34" s="143" t="str">
        <f t="shared" si="36"/>
        <v>n.d.</v>
      </c>
    </row>
    <row r="35" spans="1:29" ht="17.25" customHeight="1">
      <c r="A35" s="3">
        <v>8</v>
      </c>
      <c r="B35" s="76" t="s">
        <v>169</v>
      </c>
      <c r="C35" s="98" t="s">
        <v>235</v>
      </c>
      <c r="D35" s="143" t="str">
        <f t="shared" si="19"/>
        <v>n.d.</v>
      </c>
      <c r="E35" s="143" t="str">
        <f t="shared" si="20"/>
        <v>n.d.</v>
      </c>
      <c r="F35" s="143" t="str">
        <f t="shared" si="21"/>
        <v>n.d.</v>
      </c>
      <c r="G35" s="143" t="str">
        <f t="shared" si="22"/>
        <v>n.d.</v>
      </c>
      <c r="H35" s="143" t="str">
        <f t="shared" si="23"/>
        <v/>
      </c>
      <c r="I35" s="143" t="str">
        <f t="shared" si="24"/>
        <v/>
      </c>
      <c r="J35" s="225" t="str">
        <f t="shared" si="25"/>
        <v/>
      </c>
      <c r="K35" s="244"/>
      <c r="L35" s="143" t="str">
        <f t="shared" si="37"/>
        <v>n.d.</v>
      </c>
      <c r="M35" s="143" t="str">
        <f t="shared" si="26"/>
        <v>n.d.</v>
      </c>
      <c r="N35" s="143" t="str">
        <f t="shared" si="27"/>
        <v>n.d.</v>
      </c>
      <c r="O35" s="180"/>
      <c r="P35" s="143" t="str">
        <f t="shared" si="28"/>
        <v>n.d.</v>
      </c>
      <c r="Q35" s="143" t="str">
        <f t="shared" si="29"/>
        <v>n.d.</v>
      </c>
      <c r="R35" s="143" t="str">
        <f t="shared" si="30"/>
        <v>n.d.</v>
      </c>
      <c r="S35" s="180"/>
      <c r="T35" s="143" t="str">
        <f t="shared" si="31"/>
        <v>n.d.</v>
      </c>
      <c r="U35" s="143" t="str">
        <f t="shared" si="32"/>
        <v>n.d.</v>
      </c>
      <c r="V35" s="143" t="str">
        <f t="shared" si="33"/>
        <v>n.d.</v>
      </c>
      <c r="W35" s="143"/>
      <c r="X35" s="143" t="str">
        <f t="shared" si="34"/>
        <v>n.d.</v>
      </c>
      <c r="Y35" s="143" t="str">
        <f t="shared" si="35"/>
        <v>n.d.</v>
      </c>
      <c r="Z35" s="143" t="str">
        <f t="shared" si="36"/>
        <v>n.d.</v>
      </c>
    </row>
    <row r="36" spans="1:29" ht="17.25" customHeight="1">
      <c r="A36" s="3">
        <v>9</v>
      </c>
      <c r="B36" s="76" t="s">
        <v>129</v>
      </c>
      <c r="C36" s="98" t="s">
        <v>235</v>
      </c>
      <c r="D36" s="143">
        <f t="shared" si="19"/>
        <v>0.29999999999999993</v>
      </c>
      <c r="E36" s="143">
        <f t="shared" si="20"/>
        <v>0.3</v>
      </c>
      <c r="F36" s="143">
        <f t="shared" si="21"/>
        <v>0.3</v>
      </c>
      <c r="G36" s="143">
        <f t="shared" si="22"/>
        <v>0.29999999999999993</v>
      </c>
      <c r="H36" s="143" t="str">
        <f t="shared" si="23"/>
        <v>=</v>
      </c>
      <c r="I36" s="143">
        <f t="shared" si="24"/>
        <v>0</v>
      </c>
      <c r="J36" s="225">
        <f t="shared" si="25"/>
        <v>0</v>
      </c>
      <c r="K36" s="80"/>
      <c r="L36" s="143" t="str">
        <f t="shared" si="37"/>
        <v>n.d.</v>
      </c>
      <c r="M36" s="143" t="str">
        <f t="shared" si="26"/>
        <v>n.d.</v>
      </c>
      <c r="N36" s="143" t="str">
        <f t="shared" si="27"/>
        <v>n.d.</v>
      </c>
      <c r="O36" s="180"/>
      <c r="P36" s="143" t="str">
        <f t="shared" si="28"/>
        <v>n.d.</v>
      </c>
      <c r="Q36" s="143" t="str">
        <f t="shared" si="29"/>
        <v>n.d.</v>
      </c>
      <c r="R36" s="143" t="str">
        <f t="shared" si="30"/>
        <v>n.d.</v>
      </c>
      <c r="S36" s="180"/>
      <c r="T36" s="143" t="str">
        <f t="shared" si="31"/>
        <v>n.d.</v>
      </c>
      <c r="U36" s="143" t="str">
        <f t="shared" si="32"/>
        <v>n.d.</v>
      </c>
      <c r="V36" s="143" t="str">
        <f t="shared" si="33"/>
        <v>n.d.</v>
      </c>
      <c r="W36" s="143"/>
      <c r="X36" s="143" t="str">
        <f t="shared" si="34"/>
        <v>n.d.</v>
      </c>
      <c r="Y36" s="143" t="str">
        <f t="shared" si="35"/>
        <v>n.d.</v>
      </c>
      <c r="Z36" s="143" t="str">
        <f t="shared" si="36"/>
        <v>n.d.</v>
      </c>
    </row>
    <row r="37" spans="1:29" ht="17.25" customHeight="1">
      <c r="A37" s="3">
        <v>10</v>
      </c>
      <c r="B37" s="76" t="s">
        <v>130</v>
      </c>
      <c r="C37" s="98" t="s">
        <v>235</v>
      </c>
      <c r="D37" s="143">
        <f t="shared" si="19"/>
        <v>0.3</v>
      </c>
      <c r="E37" s="143">
        <f t="shared" si="20"/>
        <v>0.3</v>
      </c>
      <c r="F37" s="143">
        <f t="shared" si="21"/>
        <v>0.3</v>
      </c>
      <c r="G37" s="143">
        <f t="shared" si="22"/>
        <v>0.3</v>
      </c>
      <c r="H37" s="143" t="str">
        <f t="shared" si="23"/>
        <v>=</v>
      </c>
      <c r="I37" s="143">
        <f t="shared" si="24"/>
        <v>0</v>
      </c>
      <c r="J37" s="225">
        <f t="shared" si="25"/>
        <v>0</v>
      </c>
      <c r="K37" s="80"/>
      <c r="L37" s="143" t="str">
        <f t="shared" si="37"/>
        <v>n.d.</v>
      </c>
      <c r="M37" s="143" t="str">
        <f t="shared" si="26"/>
        <v>n.d.</v>
      </c>
      <c r="N37" s="143" t="str">
        <f t="shared" si="27"/>
        <v>n.d.</v>
      </c>
      <c r="O37" s="180"/>
      <c r="P37" s="143" t="str">
        <f t="shared" si="28"/>
        <v>n.d.</v>
      </c>
      <c r="Q37" s="143" t="str">
        <f t="shared" si="29"/>
        <v>n.d.</v>
      </c>
      <c r="R37" s="143" t="str">
        <f t="shared" si="30"/>
        <v>n.d.</v>
      </c>
      <c r="S37" s="180"/>
      <c r="T37" s="143" t="str">
        <f t="shared" si="31"/>
        <v>n.d.</v>
      </c>
      <c r="U37" s="143" t="str">
        <f t="shared" si="32"/>
        <v>n.d.</v>
      </c>
      <c r="V37" s="143" t="str">
        <f t="shared" si="33"/>
        <v>n.d.</v>
      </c>
      <c r="W37" s="143"/>
      <c r="X37" s="143" t="str">
        <f t="shared" si="34"/>
        <v>n.d.</v>
      </c>
      <c r="Y37" s="143" t="str">
        <f t="shared" si="35"/>
        <v>n.d.</v>
      </c>
      <c r="Z37" s="143" t="str">
        <f t="shared" si="36"/>
        <v>n.d.</v>
      </c>
    </row>
    <row r="38" spans="1:29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</row>
    <row r="39" spans="1:29" ht="15" customHeight="1">
      <c r="B39" s="86" t="s">
        <v>285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</row>
    <row r="40" spans="1:29" s="2" customFormat="1" ht="15" customHeight="1">
      <c r="B40" s="87" t="s">
        <v>200</v>
      </c>
      <c r="C40" s="87"/>
      <c r="D40" s="224"/>
      <c r="E40" s="224"/>
      <c r="F40" s="224"/>
      <c r="G40" s="224"/>
      <c r="H40" s="89"/>
      <c r="I40" s="90"/>
      <c r="J40" s="223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222"/>
    </row>
    <row r="41" spans="1:29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</row>
    <row r="42" spans="1:29" ht="15" customHeight="1">
      <c r="B42" s="86" t="str">
        <f>+CONCATENATE("Plazas visitadas este día: "&amp;PROPER(B5)&amp;", "&amp;PROPER(L5)&amp;", "&amp;PROPER(P5)&amp;", "&amp;PROPER(X5)&amp;".")</f>
        <v>Plazas visitadas este día: Calle Gerardo Barrios, San Salvador, Sonsonate, Santa Tecla, San Francisco Gotera.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" t="e">
        <f>+LOWER(CONCATENATE(SUBSTITUTE(#REF!," ",""),"pasado"))</f>
        <v>#REF!</v>
      </c>
    </row>
    <row r="45" spans="1:29" s="222" customFormat="1" ht="15" customHeight="1"/>
    <row r="46" spans="1:29" s="222" customFormat="1" ht="15" customHeight="1"/>
    <row r="47" spans="1:29" s="222" customFormat="1" ht="15" customHeight="1"/>
    <row r="48" spans="1:29" s="222" customFormat="1" ht="15" customHeight="1"/>
    <row r="49" s="222" customFormat="1" ht="15" customHeight="1"/>
    <row r="50" s="222" customFormat="1" ht="15" customHeight="1"/>
    <row r="51" s="222" customFormat="1" ht="15" customHeight="1"/>
    <row r="52" s="222" customFormat="1" ht="15" customHeight="1"/>
  </sheetData>
  <sheetProtection algorithmName="SHA-512" hashValue="wZLjdgl0CNKjfBOhuyOZ82rOhnzVI5B9dxcVpDc/xoXiOOam4cCAWUosUMcKL2gFPW8ceOUbWtKnNdS7fqrCJQ==" saltValue="eZuuzUA4ChodO5HXArQsKA==" spinCount="100000" sheet="1" objects="1" scenarios="1"/>
  <mergeCells count="14">
    <mergeCell ref="B3:Z3"/>
    <mergeCell ref="B5:J5"/>
    <mergeCell ref="L5:N5"/>
    <mergeCell ref="P5:R5"/>
    <mergeCell ref="T5:V5"/>
    <mergeCell ref="X5:Z5"/>
    <mergeCell ref="K28:K35"/>
    <mergeCell ref="K7:K14"/>
    <mergeCell ref="B24:Z24"/>
    <mergeCell ref="B26:J26"/>
    <mergeCell ref="L26:N26"/>
    <mergeCell ref="P26:R26"/>
    <mergeCell ref="T26:V26"/>
    <mergeCell ref="X26:Z26"/>
  </mergeCells>
  <conditionalFormatting sqref="J7:J16">
    <cfRule type="cellIs" dxfId="360" priority="12" operator="greaterThanOrEqual">
      <formula>0.15</formula>
    </cfRule>
    <cfRule type="cellIs" dxfId="359" priority="13" operator="lessThan">
      <formula>0</formula>
    </cfRule>
  </conditionalFormatting>
  <conditionalFormatting sqref="I7:I16">
    <cfRule type="cellIs" dxfId="358" priority="11" stopIfTrue="1" operator="lessThan">
      <formula>0</formula>
    </cfRule>
  </conditionalFormatting>
  <conditionalFormatting sqref="I7:J16">
    <cfRule type="cellIs" dxfId="357" priority="10" operator="greaterThan">
      <formula>0</formula>
    </cfRule>
  </conditionalFormatting>
  <conditionalFormatting sqref="H7:H16">
    <cfRule type="cellIs" dxfId="356" priority="8" operator="equal">
      <formula>"↓"</formula>
    </cfRule>
    <cfRule type="cellIs" dxfId="355" priority="9" operator="equal">
      <formula>"↑"</formula>
    </cfRule>
  </conditionalFormatting>
  <conditionalFormatting sqref="I28:I37">
    <cfRule type="cellIs" dxfId="354" priority="7" stopIfTrue="1" operator="lessThan">
      <formula>0</formula>
    </cfRule>
  </conditionalFormatting>
  <conditionalFormatting sqref="I28:I37">
    <cfRule type="cellIs" dxfId="353" priority="6" operator="greaterThan">
      <formula>0</formula>
    </cfRule>
  </conditionalFormatting>
  <conditionalFormatting sqref="H28:H37">
    <cfRule type="cellIs" dxfId="352" priority="4" operator="equal">
      <formula>"↓"</formula>
    </cfRule>
    <cfRule type="cellIs" dxfId="351" priority="5" operator="equal">
      <formula>"↑"</formula>
    </cfRule>
  </conditionalFormatting>
  <conditionalFormatting sqref="J28:J37">
    <cfRule type="cellIs" dxfId="350" priority="2" operator="greaterThanOrEqual">
      <formula>0.15</formula>
    </cfRule>
    <cfRule type="cellIs" dxfId="349" priority="3" operator="lessThan">
      <formula>0</formula>
    </cfRule>
  </conditionalFormatting>
  <conditionalFormatting sqref="J28:J37">
    <cfRule type="cellIs" dxfId="348" priority="1" operator="greaterThan">
      <formula>0</formula>
    </cfRule>
  </conditionalFormatting>
  <dataValidations count="4">
    <dataValidation type="list" showInputMessage="1" showErrorMessage="1" sqref="X5:Z5 X26:Z26" xr:uid="{00000000-0002-0000-0400-000000000000}">
      <formula1>deporiente</formula1>
    </dataValidation>
    <dataValidation type="list" showInputMessage="1" showErrorMessage="1" sqref="P5:R5 P26:R26 T5:W5 T26:W26" xr:uid="{00000000-0002-0000-0400-000001000000}">
      <formula1>depcentral</formula1>
    </dataValidation>
    <dataValidation type="list" showInputMessage="1" showErrorMessage="1" sqref="L5:N5 L26:N26" xr:uid="{00000000-0002-0000-0400-000002000000}">
      <formula1>depoccidente</formula1>
    </dataValidation>
    <dataValidation showInputMessage="1" showErrorMessage="1" sqref="B5:J5 B26:J26" xr:uid="{00000000-0002-0000-0400-000003000000}"/>
  </dataValidations>
  <pageMargins left="0.23" right="0.21" top="0.53" bottom="0.17" header="0.31496062992125984" footer="0.31496062992125984"/>
  <pageSetup scale="6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3">
    <pageSetUpPr fitToPage="1"/>
  </sheetPr>
  <dimension ref="A1:AI62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INDECAEA0290224</v>
      </c>
      <c r="W1" s="17"/>
    </row>
    <row r="2" spans="1:35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35" s="5" customFormat="1" ht="15" customHeight="1">
      <c r="B3" s="243">
        <f>Y7</f>
        <v>45334</v>
      </c>
      <c r="C3" s="243"/>
      <c r="D3" s="243"/>
      <c r="E3" s="243"/>
      <c r="F3" s="243"/>
      <c r="G3" s="243"/>
      <c r="H3" s="243"/>
      <c r="I3" s="243"/>
      <c r="J3" s="243"/>
      <c r="K3" s="243"/>
      <c r="L3" s="243"/>
      <c r="M3" s="243"/>
      <c r="N3" s="243"/>
      <c r="O3" s="243"/>
      <c r="P3" s="243"/>
      <c r="Q3" s="243"/>
      <c r="R3" s="243"/>
      <c r="S3" s="243"/>
      <c r="T3" s="243"/>
      <c r="U3" s="243"/>
      <c r="V3" s="243"/>
      <c r="W3" s="17"/>
      <c r="X3" s="17"/>
      <c r="Y3" s="17"/>
    </row>
    <row r="4" spans="1:35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35" ht="15" customHeight="1">
      <c r="B5" s="245" t="s">
        <v>253</v>
      </c>
      <c r="C5" s="245"/>
      <c r="D5" s="245"/>
      <c r="E5" s="245"/>
      <c r="F5" s="245"/>
      <c r="G5" s="245"/>
      <c r="H5" s="245"/>
      <c r="I5" s="245"/>
      <c r="J5" s="246"/>
      <c r="K5" s="106"/>
      <c r="L5" s="247" t="str">
        <f>+GranosBasicos!L26</f>
        <v>SANTA ANA</v>
      </c>
      <c r="M5" s="247"/>
      <c r="N5" s="248"/>
      <c r="O5" s="107"/>
      <c r="P5" s="247" t="str">
        <f>+GranosBasicos!P26</f>
        <v>SENSUNTEPEQUE</v>
      </c>
      <c r="Q5" s="247"/>
      <c r="R5" s="249"/>
      <c r="S5" s="107"/>
      <c r="T5" s="247" t="str">
        <f>+GranosBasicos!T26</f>
        <v>SAN MIGUEL</v>
      </c>
      <c r="U5" s="247"/>
      <c r="V5" s="247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12/feb</v>
      </c>
      <c r="E6" s="111" t="s">
        <v>0</v>
      </c>
      <c r="F6" s="111" t="s">
        <v>1</v>
      </c>
      <c r="G6" s="112" t="str">
        <f>CONCATENATE(Y5," ",TEXT(Z8,"dd/mmm"))</f>
        <v>Promedio 09/feb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2" t="s">
        <v>53</v>
      </c>
      <c r="C7" s="133" t="s">
        <v>6</v>
      </c>
      <c r="D7" s="123">
        <f t="shared" ref="D7:D38" si="0">IF(ISERROR(VLOOKUP(CONCATENATE(A7,"TIENDONA"),sansalvador,5,FALSE)),"n.d.",VLOOKUP(CONCATENATE(A7,"TIENDONA"),sansalvador,5,FALSE))</f>
        <v>18</v>
      </c>
      <c r="E7" s="123">
        <f t="shared" ref="E7:E38" si="1">IF( ISERROR(VLOOKUP(CONCATENATE(A7,"TIENDONA"),sansalvador,6,FALSE)),"n.d.",VLOOKUP(CONCATENATE(A7,"TIENDONA"),sansalvador,6,FALSE))</f>
        <v>18</v>
      </c>
      <c r="F7" s="123">
        <f t="shared" ref="F7:F38" si="2">IF( ISERROR(VLOOKUP(CONCATENATE(A7,"TIENDONA"),sansalvador,7,FALSE)),"n.d.",VLOOKUP(CONCATENATE(A7,"TIENDONA"),sansalvador,7,FALSE))</f>
        <v>18</v>
      </c>
      <c r="G7" s="123">
        <f t="shared" ref="G7:G38" si="3">IF(ISERROR(VLOOKUP(CONCATENATE(A7,"TIENDONA"),sansalvadorpasado,5,FALSE)),"n.d.",VLOOKUP(CONCATENATE(A7,"TIENDONA"),sansalvadorpasado,5,FALSE))</f>
        <v>18</v>
      </c>
      <c r="H7" s="196" t="str">
        <f t="shared" ref="H7:H13" si="4">IF(D7="n.d.","",IF(G7="n.d.","",IF(D7=G7,"=",IF(D7&gt;G7,"↑","↓"))))</f>
        <v>=</v>
      </c>
      <c r="I7" s="197">
        <f t="shared" ref="I7:I13" si="5">IF(D7="n.d.","",IF(G7="n.d.","",(D7-G7)))</f>
        <v>0</v>
      </c>
      <c r="J7" s="198">
        <f t="shared" ref="J7:J13" si="6">IF(D7="n.d.","",IF(G7="n.d.","",(D7-G7)/G7))</f>
        <v>0</v>
      </c>
      <c r="K7" s="250"/>
      <c r="L7" s="123" t="str">
        <f t="shared" ref="L7:L38" si="7">IF(ISERROR(VLOOKUP(CONCATENATE(A7,$L$5),sansalvador,5,FALSE)),"n.d.",VLOOKUP(CONCATENATE(A7,$L$5),sansalvador,5,FALSE))</f>
        <v>n.d.</v>
      </c>
      <c r="M7" s="123" t="str">
        <f t="shared" ref="M7:M38" si="8">IF(ISERROR(VLOOKUP(CONCATENATE(A7,$L$5),sansalvador,6,FALSE)),"n.d.",VLOOKUP(CONCATENATE(A7,$L$5),sansalvador,6,FALSE))</f>
        <v>n.d.</v>
      </c>
      <c r="N7" s="123" t="str">
        <f t="shared" ref="N7:N38" si="9">IF(ISERROR(VLOOKUP(CONCATENATE(A7,$L$5),sansalvador,7,FALSE)),"n.d.",VLOOKUP(CONCATENATE(A7,$L$5),sansalvador,7,FALSE))</f>
        <v>n.d.</v>
      </c>
      <c r="O7" s="124"/>
      <c r="P7" s="123">
        <f t="shared" ref="P7:P38" si="10">IF(ISERROR(VLOOKUP(CONCATENATE(A7,$P$5),sansalvador,5,FALSE)),"n.d.",VLOOKUP(CONCATENATE(A7,$P$5),sansalvador,5,FALSE))</f>
        <v>20</v>
      </c>
      <c r="Q7" s="123">
        <f t="shared" ref="Q7:Q38" si="11">IF(ISERROR(VLOOKUP(CONCATENATE(A7,$P$5),sansalvador,6,FALSE)),"n.d.",VLOOKUP(CONCATENATE(A7,$P$5),sansalvador,6,FALSE))</f>
        <v>20</v>
      </c>
      <c r="R7" s="123">
        <f t="shared" ref="R7:R38" si="12">IF(ISERROR(VLOOKUP(CONCATENATE(A7,$P$5),sansalvador,7,FALSE)),"n.d.",VLOOKUP(CONCATENATE(A7,$P$5),sansalvador,7,FALSE))</f>
        <v>20</v>
      </c>
      <c r="S7" s="124"/>
      <c r="T7" s="123" t="str">
        <f t="shared" ref="T7:T38" si="13">IF(ISERROR(VLOOKUP(CONCATENATE(A7,$T$5),sansalvador,5,FALSE)),"n.d.",VLOOKUP(CONCATENATE(A7,$T$5),sansalvador,5,FALSE))</f>
        <v>n.d.</v>
      </c>
      <c r="U7" s="123" t="str">
        <f t="shared" ref="U7:U38" si="14">IF(ISERROR(VLOOKUP(CONCATENATE(A7,$T$5),sansalvador,6,FALSE)),"n.d.",VLOOKUP(CONCATENATE(A7,$T$5),sansalvador,6,FALSE))</f>
        <v>n.d.</v>
      </c>
      <c r="V7" s="123" t="str">
        <f t="shared" ref="V7:V38" si="15">IF(ISERROR(VLOOKUP(CONCATENATE(A7,$T$5),sansalvador,7,FALSE)),"n.d.",VLOOKUP(CONCATENATE(A7,$T$5),sansalvador,7,FALSE))</f>
        <v>n.d.</v>
      </c>
      <c r="X7" s="6" t="s">
        <v>177</v>
      </c>
      <c r="Y7" s="22">
        <f>+VLOOKUP(1111,sansalvador,3,FALSE)</f>
        <v>45334</v>
      </c>
      <c r="Z7" s="22">
        <f>+Y7</f>
        <v>45334</v>
      </c>
    </row>
    <row r="8" spans="1:35" ht="15" customHeight="1">
      <c r="A8" s="3">
        <v>12</v>
      </c>
      <c r="B8" s="122" t="s">
        <v>54</v>
      </c>
      <c r="C8" s="133" t="s">
        <v>51</v>
      </c>
      <c r="D8" s="123">
        <f t="shared" si="0"/>
        <v>20</v>
      </c>
      <c r="E8" s="123">
        <f t="shared" si="1"/>
        <v>20</v>
      </c>
      <c r="F8" s="123">
        <f t="shared" si="2"/>
        <v>20</v>
      </c>
      <c r="G8" s="123">
        <f t="shared" si="3"/>
        <v>20</v>
      </c>
      <c r="H8" s="196" t="str">
        <f t="shared" si="4"/>
        <v>=</v>
      </c>
      <c r="I8" s="197">
        <f t="shared" si="5"/>
        <v>0</v>
      </c>
      <c r="J8" s="198">
        <f t="shared" si="6"/>
        <v>0</v>
      </c>
      <c r="K8" s="250"/>
      <c r="L8" s="123" t="str">
        <f t="shared" si="7"/>
        <v>n.d.</v>
      </c>
      <c r="M8" s="123" t="str">
        <f t="shared" si="8"/>
        <v>n.d.</v>
      </c>
      <c r="N8" s="123" t="str">
        <f t="shared" si="9"/>
        <v>n.d.</v>
      </c>
      <c r="O8" s="124"/>
      <c r="P8" s="123" t="str">
        <f t="shared" si="10"/>
        <v>n.d.</v>
      </c>
      <c r="Q8" s="123" t="str">
        <f t="shared" si="11"/>
        <v>n.d.</v>
      </c>
      <c r="R8" s="123" t="str">
        <f t="shared" si="12"/>
        <v>n.d.</v>
      </c>
      <c r="S8" s="124"/>
      <c r="T8" s="123" t="str">
        <f t="shared" si="13"/>
        <v>n.d.</v>
      </c>
      <c r="U8" s="123" t="str">
        <f t="shared" si="14"/>
        <v>n.d.</v>
      </c>
      <c r="V8" s="123" t="str">
        <f t="shared" si="15"/>
        <v>n.d.</v>
      </c>
      <c r="X8" s="6" t="s">
        <v>178</v>
      </c>
      <c r="Y8" s="22">
        <f>+VLOOKUP(9999,sansalvador,3,FALSE)</f>
        <v>45331</v>
      </c>
      <c r="Z8" s="22">
        <f>+Y8</f>
        <v>45331</v>
      </c>
    </row>
    <row r="9" spans="1:35" ht="15" customHeight="1">
      <c r="A9" s="3">
        <v>13</v>
      </c>
      <c r="B9" s="122" t="s">
        <v>55</v>
      </c>
      <c r="C9" s="133" t="s">
        <v>7</v>
      </c>
      <c r="D9" s="123">
        <f t="shared" si="0"/>
        <v>85</v>
      </c>
      <c r="E9" s="123">
        <f t="shared" si="1"/>
        <v>85</v>
      </c>
      <c r="F9" s="123">
        <f t="shared" si="2"/>
        <v>85</v>
      </c>
      <c r="G9" s="123">
        <f t="shared" si="3"/>
        <v>100</v>
      </c>
      <c r="H9" s="196" t="str">
        <f t="shared" si="4"/>
        <v>↓</v>
      </c>
      <c r="I9" s="197">
        <f t="shared" si="5"/>
        <v>-15</v>
      </c>
      <c r="J9" s="198">
        <f>IF(D9="n.d.","",IF(G9="n.d.","",(D9-G9)/G9))</f>
        <v>-0.15</v>
      </c>
      <c r="K9" s="250"/>
      <c r="L9" s="123" t="str">
        <f t="shared" si="7"/>
        <v>n.d.</v>
      </c>
      <c r="M9" s="123" t="str">
        <f t="shared" si="8"/>
        <v>n.d.</v>
      </c>
      <c r="N9" s="123" t="str">
        <f t="shared" si="9"/>
        <v>n.d.</v>
      </c>
      <c r="O9" s="124"/>
      <c r="P9" s="123" t="str">
        <f t="shared" si="10"/>
        <v>n.d.</v>
      </c>
      <c r="Q9" s="123" t="str">
        <f t="shared" si="11"/>
        <v>n.d.</v>
      </c>
      <c r="R9" s="123" t="str">
        <f t="shared" si="12"/>
        <v>n.d.</v>
      </c>
      <c r="S9" s="124"/>
      <c r="T9" s="123" t="str">
        <f t="shared" si="13"/>
        <v>n.d.</v>
      </c>
      <c r="U9" s="123" t="str">
        <f t="shared" si="14"/>
        <v>n.d.</v>
      </c>
      <c r="V9" s="123" t="str">
        <f t="shared" si="15"/>
        <v>n.d.</v>
      </c>
    </row>
    <row r="10" spans="1:35" ht="15" customHeight="1">
      <c r="A10" s="3">
        <v>14</v>
      </c>
      <c r="B10" s="122" t="s">
        <v>56</v>
      </c>
      <c r="C10" s="133" t="s">
        <v>8</v>
      </c>
      <c r="D10" s="123">
        <f t="shared" si="0"/>
        <v>19.75</v>
      </c>
      <c r="E10" s="123">
        <f t="shared" si="1"/>
        <v>18</v>
      </c>
      <c r="F10" s="123">
        <f t="shared" si="2"/>
        <v>20</v>
      </c>
      <c r="G10" s="123">
        <f t="shared" si="3"/>
        <v>19.125</v>
      </c>
      <c r="H10" s="196" t="str">
        <f t="shared" si="4"/>
        <v>↑</v>
      </c>
      <c r="I10" s="197">
        <f t="shared" si="5"/>
        <v>0.625</v>
      </c>
      <c r="J10" s="198">
        <f t="shared" si="6"/>
        <v>3.2679738562091505E-2</v>
      </c>
      <c r="K10" s="250"/>
      <c r="L10" s="123" t="str">
        <f t="shared" si="7"/>
        <v>n.d.</v>
      </c>
      <c r="M10" s="123" t="str">
        <f t="shared" si="8"/>
        <v>n.d.</v>
      </c>
      <c r="N10" s="123" t="str">
        <f t="shared" si="9"/>
        <v>n.d.</v>
      </c>
      <c r="O10" s="124"/>
      <c r="P10" s="123">
        <f t="shared" si="10"/>
        <v>18.5</v>
      </c>
      <c r="Q10" s="123">
        <f t="shared" si="11"/>
        <v>18</v>
      </c>
      <c r="R10" s="123">
        <f t="shared" si="12"/>
        <v>19</v>
      </c>
      <c r="S10" s="124"/>
      <c r="T10" s="123" t="str">
        <f t="shared" si="13"/>
        <v>n.d.</v>
      </c>
      <c r="U10" s="123" t="str">
        <f t="shared" si="14"/>
        <v>n.d.</v>
      </c>
      <c r="V10" s="123" t="str">
        <f t="shared" si="15"/>
        <v>n.d.</v>
      </c>
    </row>
    <row r="11" spans="1:35" ht="15" customHeight="1">
      <c r="A11" s="3">
        <v>15</v>
      </c>
      <c r="B11" s="122" t="s">
        <v>57</v>
      </c>
      <c r="C11" s="133" t="s">
        <v>48</v>
      </c>
      <c r="D11" s="123">
        <f t="shared" si="0"/>
        <v>35</v>
      </c>
      <c r="E11" s="123">
        <f t="shared" si="1"/>
        <v>35</v>
      </c>
      <c r="F11" s="123">
        <f t="shared" si="2"/>
        <v>35</v>
      </c>
      <c r="G11" s="123">
        <f t="shared" si="3"/>
        <v>35</v>
      </c>
      <c r="H11" s="196" t="str">
        <f t="shared" si="4"/>
        <v>=</v>
      </c>
      <c r="I11" s="197">
        <f t="shared" si="5"/>
        <v>0</v>
      </c>
      <c r="J11" s="198">
        <f t="shared" si="6"/>
        <v>0</v>
      </c>
      <c r="K11" s="250"/>
      <c r="L11" s="123" t="str">
        <f t="shared" si="7"/>
        <v>n.d.</v>
      </c>
      <c r="M11" s="123" t="str">
        <f t="shared" si="8"/>
        <v>n.d.</v>
      </c>
      <c r="N11" s="123" t="str">
        <f t="shared" si="9"/>
        <v>n.d.</v>
      </c>
      <c r="O11" s="124"/>
      <c r="P11" s="123">
        <f t="shared" si="10"/>
        <v>35</v>
      </c>
      <c r="Q11" s="123">
        <f t="shared" si="11"/>
        <v>35</v>
      </c>
      <c r="R11" s="123">
        <f t="shared" si="12"/>
        <v>35</v>
      </c>
      <c r="S11" s="124"/>
      <c r="T11" s="123" t="str">
        <f t="shared" si="13"/>
        <v>n.d.</v>
      </c>
      <c r="U11" s="123" t="str">
        <f t="shared" si="14"/>
        <v>n.d.</v>
      </c>
      <c r="V11" s="123" t="str">
        <f t="shared" si="15"/>
        <v>n.d.</v>
      </c>
    </row>
    <row r="12" spans="1:35" ht="15" customHeight="1">
      <c r="A12" s="3">
        <v>16</v>
      </c>
      <c r="B12" s="122" t="s">
        <v>58</v>
      </c>
      <c r="C12" s="133" t="s">
        <v>9</v>
      </c>
      <c r="D12" s="123" t="str">
        <f t="shared" si="0"/>
        <v>n.d.</v>
      </c>
      <c r="E12" s="123" t="str">
        <f t="shared" si="1"/>
        <v>n.d.</v>
      </c>
      <c r="F12" s="123" t="str">
        <f t="shared" si="2"/>
        <v>n.d.</v>
      </c>
      <c r="G12" s="123" t="str">
        <f t="shared" si="3"/>
        <v>n.d.</v>
      </c>
      <c r="H12" s="196" t="str">
        <f t="shared" si="4"/>
        <v/>
      </c>
      <c r="I12" s="197" t="str">
        <f t="shared" si="5"/>
        <v/>
      </c>
      <c r="J12" s="198" t="str">
        <f t="shared" si="6"/>
        <v/>
      </c>
      <c r="K12" s="250"/>
      <c r="L12" s="123" t="str">
        <f t="shared" si="7"/>
        <v>n.d.</v>
      </c>
      <c r="M12" s="123" t="str">
        <f t="shared" si="8"/>
        <v>n.d.</v>
      </c>
      <c r="N12" s="123" t="str">
        <f t="shared" si="9"/>
        <v>n.d.</v>
      </c>
      <c r="O12" s="124"/>
      <c r="P12" s="123" t="str">
        <f t="shared" si="10"/>
        <v>n.d.</v>
      </c>
      <c r="Q12" s="123" t="str">
        <f t="shared" si="11"/>
        <v>n.d.</v>
      </c>
      <c r="R12" s="123" t="str">
        <f t="shared" si="12"/>
        <v>n.d.</v>
      </c>
      <c r="S12" s="124"/>
      <c r="T12" s="123" t="str">
        <f t="shared" si="13"/>
        <v>n.d.</v>
      </c>
      <c r="U12" s="123" t="str">
        <f t="shared" si="14"/>
        <v>n.d.</v>
      </c>
      <c r="V12" s="123" t="str">
        <f t="shared" si="15"/>
        <v>n.d.</v>
      </c>
    </row>
    <row r="13" spans="1:35" ht="15" customHeight="1">
      <c r="A13" s="3">
        <v>17</v>
      </c>
      <c r="B13" s="122" t="s">
        <v>59</v>
      </c>
      <c r="C13" s="133" t="s">
        <v>10</v>
      </c>
      <c r="D13" s="123">
        <f t="shared" si="0"/>
        <v>10</v>
      </c>
      <c r="E13" s="123">
        <f t="shared" si="1"/>
        <v>10</v>
      </c>
      <c r="F13" s="123">
        <f t="shared" si="2"/>
        <v>10</v>
      </c>
      <c r="G13" s="123">
        <f t="shared" si="3"/>
        <v>9.8571428571428577</v>
      </c>
      <c r="H13" s="196" t="str">
        <f t="shared" si="4"/>
        <v>↑</v>
      </c>
      <c r="I13" s="197">
        <f t="shared" si="5"/>
        <v>0.14285714285714235</v>
      </c>
      <c r="J13" s="198">
        <f t="shared" si="6"/>
        <v>1.4492753623188354E-2</v>
      </c>
      <c r="K13" s="250"/>
      <c r="L13" s="123" t="str">
        <f t="shared" si="7"/>
        <v>n.d.</v>
      </c>
      <c r="M13" s="123" t="str">
        <f t="shared" si="8"/>
        <v>n.d.</v>
      </c>
      <c r="N13" s="123" t="str">
        <f t="shared" si="9"/>
        <v>n.d.</v>
      </c>
      <c r="O13" s="124"/>
      <c r="P13" s="123">
        <f t="shared" si="10"/>
        <v>9.5</v>
      </c>
      <c r="Q13" s="123">
        <f t="shared" si="11"/>
        <v>9</v>
      </c>
      <c r="R13" s="123">
        <f t="shared" si="12"/>
        <v>10</v>
      </c>
      <c r="S13" s="124"/>
      <c r="T13" s="123" t="str">
        <f t="shared" si="13"/>
        <v>n.d.</v>
      </c>
      <c r="U13" s="123" t="str">
        <f t="shared" si="14"/>
        <v>n.d.</v>
      </c>
      <c r="V13" s="123" t="str">
        <f t="shared" si="15"/>
        <v>n.d.</v>
      </c>
    </row>
    <row r="14" spans="1:35" ht="15" customHeight="1">
      <c r="A14" s="3">
        <v>18</v>
      </c>
      <c r="B14" s="122" t="s">
        <v>60</v>
      </c>
      <c r="C14" s="133" t="s">
        <v>11</v>
      </c>
      <c r="D14" s="123">
        <f t="shared" si="0"/>
        <v>14</v>
      </c>
      <c r="E14" s="123">
        <f t="shared" si="1"/>
        <v>14</v>
      </c>
      <c r="F14" s="123">
        <f t="shared" si="2"/>
        <v>14</v>
      </c>
      <c r="G14" s="123">
        <f t="shared" si="3"/>
        <v>15</v>
      </c>
      <c r="H14" s="196" t="str">
        <f>IF(D14="n.d.","",IF(G14="n.d.","",IF(D14=G14,"=",IF(D14&gt;G14,"↑","↓"))))</f>
        <v>↓</v>
      </c>
      <c r="I14" s="197">
        <f>IF(D14="n.d.","",IF(G14="n.d.","",(D14-G14)))</f>
        <v>-1</v>
      </c>
      <c r="J14" s="198">
        <f>IF(D14="n.d.","",IF(G14="n.d.","",(D14-G14)/G14))</f>
        <v>-6.6666666666666666E-2</v>
      </c>
      <c r="K14" s="250"/>
      <c r="L14" s="123" t="str">
        <f t="shared" si="7"/>
        <v>n.d.</v>
      </c>
      <c r="M14" s="123" t="str">
        <f t="shared" si="8"/>
        <v>n.d.</v>
      </c>
      <c r="N14" s="123" t="str">
        <f t="shared" si="9"/>
        <v>n.d.</v>
      </c>
      <c r="O14" s="124"/>
      <c r="P14" s="123">
        <f t="shared" si="10"/>
        <v>17</v>
      </c>
      <c r="Q14" s="123">
        <f t="shared" si="11"/>
        <v>17</v>
      </c>
      <c r="R14" s="123">
        <f t="shared" si="12"/>
        <v>17</v>
      </c>
      <c r="S14" s="124"/>
      <c r="T14" s="123" t="str">
        <f t="shared" si="13"/>
        <v>n.d.</v>
      </c>
      <c r="U14" s="123" t="str">
        <f t="shared" si="14"/>
        <v>n.d.</v>
      </c>
      <c r="V14" s="123" t="str">
        <f t="shared" si="15"/>
        <v>n.d.</v>
      </c>
    </row>
    <row r="15" spans="1:35" ht="15" customHeight="1">
      <c r="A15" s="3">
        <v>19</v>
      </c>
      <c r="B15" s="122" t="s">
        <v>137</v>
      </c>
      <c r="C15" s="133" t="s">
        <v>11</v>
      </c>
      <c r="D15" s="123">
        <f t="shared" si="0"/>
        <v>12</v>
      </c>
      <c r="E15" s="123">
        <f t="shared" si="1"/>
        <v>12</v>
      </c>
      <c r="F15" s="123">
        <f t="shared" si="2"/>
        <v>12</v>
      </c>
      <c r="G15" s="123">
        <f t="shared" si="3"/>
        <v>13</v>
      </c>
      <c r="H15" s="196" t="str">
        <f t="shared" ref="H15:H55" si="16">IF(D15="n.d.","",IF(G15="n.d.","",IF(D15=G15,"=",IF(D15&gt;G15,"↑","↓"))))</f>
        <v>↓</v>
      </c>
      <c r="I15" s="197">
        <f t="shared" ref="I15:I55" si="17">IF(D15="n.d.","",IF(G15="n.d.","",(D15-G15)))</f>
        <v>-1</v>
      </c>
      <c r="J15" s="198">
        <f t="shared" ref="J15:J55" si="18">IF(D15="n.d.","",IF(G15="n.d.","",(D15-G15)/G15))</f>
        <v>-7.6923076923076927E-2</v>
      </c>
      <c r="K15" s="125"/>
      <c r="L15" s="125" t="str">
        <f t="shared" si="7"/>
        <v>n.d.</v>
      </c>
      <c r="M15" s="125" t="str">
        <f t="shared" si="8"/>
        <v>n.d.</v>
      </c>
      <c r="N15" s="125" t="str">
        <f t="shared" si="9"/>
        <v>n.d.</v>
      </c>
      <c r="O15" s="124"/>
      <c r="P15" s="124" t="str">
        <f t="shared" si="10"/>
        <v>n.d.</v>
      </c>
      <c r="Q15" s="124" t="str">
        <f t="shared" si="11"/>
        <v>n.d.</v>
      </c>
      <c r="R15" s="124" t="str">
        <f t="shared" si="12"/>
        <v>n.d.</v>
      </c>
      <c r="S15" s="124"/>
      <c r="T15" s="124" t="str">
        <f t="shared" si="13"/>
        <v>n.d.</v>
      </c>
      <c r="U15" s="124" t="str">
        <f t="shared" si="14"/>
        <v>n.d.</v>
      </c>
      <c r="V15" s="124" t="str">
        <f t="shared" si="15"/>
        <v>n.d.</v>
      </c>
    </row>
    <row r="16" spans="1:35" ht="15" customHeight="1">
      <c r="A16" s="3">
        <v>20</v>
      </c>
      <c r="B16" s="122" t="s">
        <v>61</v>
      </c>
      <c r="C16" s="133" t="s">
        <v>12</v>
      </c>
      <c r="D16" s="123">
        <f t="shared" si="0"/>
        <v>42.857142857142854</v>
      </c>
      <c r="E16" s="123">
        <f t="shared" si="1"/>
        <v>42</v>
      </c>
      <c r="F16" s="123">
        <f t="shared" si="2"/>
        <v>43</v>
      </c>
      <c r="G16" s="123">
        <f t="shared" si="3"/>
        <v>41.625</v>
      </c>
      <c r="H16" s="196" t="str">
        <f t="shared" si="16"/>
        <v>↑</v>
      </c>
      <c r="I16" s="197">
        <f t="shared" si="17"/>
        <v>1.2321428571428541</v>
      </c>
      <c r="J16" s="198">
        <f t="shared" si="18"/>
        <v>2.9601029601029529E-2</v>
      </c>
      <c r="K16" s="125"/>
      <c r="L16" s="125" t="str">
        <f t="shared" si="7"/>
        <v>n.d.</v>
      </c>
      <c r="M16" s="125" t="str">
        <f t="shared" si="8"/>
        <v>n.d.</v>
      </c>
      <c r="N16" s="125" t="str">
        <f t="shared" si="9"/>
        <v>n.d.</v>
      </c>
      <c r="O16" s="124"/>
      <c r="P16" s="124">
        <f t="shared" si="10"/>
        <v>44</v>
      </c>
      <c r="Q16" s="124">
        <f t="shared" si="11"/>
        <v>43</v>
      </c>
      <c r="R16" s="124">
        <f t="shared" si="12"/>
        <v>45</v>
      </c>
      <c r="S16" s="124"/>
      <c r="T16" s="124" t="str">
        <f t="shared" si="13"/>
        <v>n.d.</v>
      </c>
      <c r="U16" s="124" t="str">
        <f t="shared" si="14"/>
        <v>n.d.</v>
      </c>
      <c r="V16" s="124" t="str">
        <f t="shared" si="15"/>
        <v>n.d.</v>
      </c>
    </row>
    <row r="17" spans="1:22" ht="15" customHeight="1">
      <c r="A17" s="3">
        <v>21</v>
      </c>
      <c r="B17" s="122" t="s">
        <v>62</v>
      </c>
      <c r="C17" s="133" t="s">
        <v>13</v>
      </c>
      <c r="D17" s="123">
        <f t="shared" si="0"/>
        <v>39.75</v>
      </c>
      <c r="E17" s="123">
        <f t="shared" si="1"/>
        <v>35</v>
      </c>
      <c r="F17" s="123">
        <f t="shared" si="2"/>
        <v>43</v>
      </c>
      <c r="G17" s="123">
        <f t="shared" si="3"/>
        <v>38.75</v>
      </c>
      <c r="H17" s="196" t="str">
        <f t="shared" si="16"/>
        <v>↑</v>
      </c>
      <c r="I17" s="197">
        <f t="shared" si="17"/>
        <v>1</v>
      </c>
      <c r="J17" s="198">
        <f t="shared" si="18"/>
        <v>2.5806451612903226E-2</v>
      </c>
      <c r="K17" s="125"/>
      <c r="L17" s="125" t="str">
        <f t="shared" si="7"/>
        <v>n.d.</v>
      </c>
      <c r="M17" s="125" t="str">
        <f t="shared" si="8"/>
        <v>n.d.</v>
      </c>
      <c r="N17" s="125" t="str">
        <f t="shared" si="9"/>
        <v>n.d.</v>
      </c>
      <c r="O17" s="124"/>
      <c r="P17" s="124" t="str">
        <f t="shared" si="10"/>
        <v>n.d.</v>
      </c>
      <c r="Q17" s="124" t="str">
        <f t="shared" si="11"/>
        <v>n.d.</v>
      </c>
      <c r="R17" s="124" t="str">
        <f t="shared" si="12"/>
        <v>n.d.</v>
      </c>
      <c r="S17" s="124"/>
      <c r="T17" s="124" t="str">
        <f t="shared" si="13"/>
        <v>n.d.</v>
      </c>
      <c r="U17" s="124" t="str">
        <f t="shared" si="14"/>
        <v>n.d.</v>
      </c>
      <c r="V17" s="124" t="str">
        <f t="shared" si="15"/>
        <v>n.d.</v>
      </c>
    </row>
    <row r="18" spans="1:22" ht="15" customHeight="1">
      <c r="A18" s="3">
        <v>22</v>
      </c>
      <c r="B18" s="122" t="s">
        <v>63</v>
      </c>
      <c r="C18" s="133" t="s">
        <v>14</v>
      </c>
      <c r="D18" s="123">
        <f t="shared" si="0"/>
        <v>35.166666666666664</v>
      </c>
      <c r="E18" s="123">
        <f t="shared" si="1"/>
        <v>35</v>
      </c>
      <c r="F18" s="123">
        <f t="shared" si="2"/>
        <v>36</v>
      </c>
      <c r="G18" s="123">
        <f t="shared" si="3"/>
        <v>35</v>
      </c>
      <c r="H18" s="196" t="str">
        <f t="shared" si="16"/>
        <v>↑</v>
      </c>
      <c r="I18" s="197">
        <f t="shared" si="17"/>
        <v>0.1666666666666643</v>
      </c>
      <c r="J18" s="198">
        <f t="shared" si="18"/>
        <v>4.7619047619046938E-3</v>
      </c>
      <c r="K18" s="125"/>
      <c r="L18" s="125" t="str">
        <f t="shared" si="7"/>
        <v>n.d.</v>
      </c>
      <c r="M18" s="125" t="str">
        <f t="shared" si="8"/>
        <v>n.d.</v>
      </c>
      <c r="N18" s="125" t="str">
        <f t="shared" si="9"/>
        <v>n.d.</v>
      </c>
      <c r="O18" s="124"/>
      <c r="P18" s="124">
        <f t="shared" si="10"/>
        <v>36.333333333333336</v>
      </c>
      <c r="Q18" s="124">
        <f t="shared" si="11"/>
        <v>32</v>
      </c>
      <c r="R18" s="124">
        <f t="shared" si="12"/>
        <v>43</v>
      </c>
      <c r="S18" s="124"/>
      <c r="T18" s="124" t="str">
        <f t="shared" si="13"/>
        <v>n.d.</v>
      </c>
      <c r="U18" s="124" t="str">
        <f t="shared" si="14"/>
        <v>n.d.</v>
      </c>
      <c r="V18" s="124" t="str">
        <f t="shared" si="15"/>
        <v>n.d.</v>
      </c>
    </row>
    <row r="19" spans="1:22" ht="15" customHeight="1">
      <c r="A19" s="3">
        <v>23</v>
      </c>
      <c r="B19" s="122" t="s">
        <v>64</v>
      </c>
      <c r="C19" s="133" t="s">
        <v>15</v>
      </c>
      <c r="D19" s="123">
        <f t="shared" si="0"/>
        <v>14.833333333333334</v>
      </c>
      <c r="E19" s="123">
        <f t="shared" si="1"/>
        <v>14</v>
      </c>
      <c r="F19" s="123">
        <f t="shared" si="2"/>
        <v>15</v>
      </c>
      <c r="G19" s="123">
        <f t="shared" si="3"/>
        <v>12</v>
      </c>
      <c r="H19" s="196" t="str">
        <f t="shared" si="16"/>
        <v>↑</v>
      </c>
      <c r="I19" s="197">
        <f t="shared" si="17"/>
        <v>2.8333333333333339</v>
      </c>
      <c r="J19" s="198">
        <f t="shared" si="18"/>
        <v>0.23611111111111116</v>
      </c>
      <c r="K19" s="125"/>
      <c r="L19" s="125" t="str">
        <f t="shared" si="7"/>
        <v>n.d.</v>
      </c>
      <c r="M19" s="125" t="str">
        <f t="shared" si="8"/>
        <v>n.d.</v>
      </c>
      <c r="N19" s="125" t="str">
        <f t="shared" si="9"/>
        <v>n.d.</v>
      </c>
      <c r="O19" s="124"/>
      <c r="P19" s="124">
        <f t="shared" si="10"/>
        <v>20</v>
      </c>
      <c r="Q19" s="124">
        <f t="shared" si="11"/>
        <v>20</v>
      </c>
      <c r="R19" s="124">
        <f t="shared" si="12"/>
        <v>20</v>
      </c>
      <c r="S19" s="124"/>
      <c r="T19" s="124" t="str">
        <f t="shared" si="13"/>
        <v>n.d.</v>
      </c>
      <c r="U19" s="124" t="str">
        <f t="shared" si="14"/>
        <v>n.d.</v>
      </c>
      <c r="V19" s="124" t="str">
        <f t="shared" si="15"/>
        <v>n.d.</v>
      </c>
    </row>
    <row r="20" spans="1:22" ht="15" customHeight="1">
      <c r="A20" s="3">
        <v>24</v>
      </c>
      <c r="B20" s="122" t="s">
        <v>65</v>
      </c>
      <c r="C20" s="133" t="s">
        <v>16</v>
      </c>
      <c r="D20" s="123">
        <f t="shared" si="0"/>
        <v>24.833333333333332</v>
      </c>
      <c r="E20" s="123">
        <f t="shared" si="1"/>
        <v>24</v>
      </c>
      <c r="F20" s="123">
        <f t="shared" si="2"/>
        <v>25</v>
      </c>
      <c r="G20" s="123">
        <f t="shared" si="3"/>
        <v>21.666666666666668</v>
      </c>
      <c r="H20" s="196" t="str">
        <f t="shared" si="16"/>
        <v>↑</v>
      </c>
      <c r="I20" s="197">
        <f t="shared" si="17"/>
        <v>3.1666666666666643</v>
      </c>
      <c r="J20" s="198">
        <f t="shared" si="18"/>
        <v>0.14615384615384602</v>
      </c>
      <c r="K20" s="125"/>
      <c r="L20" s="125" t="str">
        <f t="shared" si="7"/>
        <v>n.d.</v>
      </c>
      <c r="M20" s="125" t="str">
        <f t="shared" si="8"/>
        <v>n.d.</v>
      </c>
      <c r="N20" s="125" t="str">
        <f t="shared" si="9"/>
        <v>n.d.</v>
      </c>
      <c r="O20" s="124"/>
      <c r="P20" s="124">
        <f t="shared" si="10"/>
        <v>30</v>
      </c>
      <c r="Q20" s="124">
        <f t="shared" si="11"/>
        <v>30</v>
      </c>
      <c r="R20" s="124">
        <f t="shared" si="12"/>
        <v>30</v>
      </c>
      <c r="S20" s="124"/>
      <c r="T20" s="124" t="str">
        <f t="shared" si="13"/>
        <v>n.d.</v>
      </c>
      <c r="U20" s="124" t="str">
        <f t="shared" si="14"/>
        <v>n.d.</v>
      </c>
      <c r="V20" s="124" t="str">
        <f t="shared" si="15"/>
        <v>n.d.</v>
      </c>
    </row>
    <row r="21" spans="1:22" ht="15" customHeight="1">
      <c r="A21" s="3">
        <v>25</v>
      </c>
      <c r="B21" s="122" t="s">
        <v>66</v>
      </c>
      <c r="C21" s="133" t="s">
        <v>17</v>
      </c>
      <c r="D21" s="123">
        <f t="shared" si="0"/>
        <v>16.833333333333332</v>
      </c>
      <c r="E21" s="123">
        <f t="shared" si="1"/>
        <v>16</v>
      </c>
      <c r="F21" s="123">
        <f t="shared" si="2"/>
        <v>17</v>
      </c>
      <c r="G21" s="123">
        <f t="shared" si="3"/>
        <v>13.4</v>
      </c>
      <c r="H21" s="196" t="str">
        <f t="shared" si="16"/>
        <v>↑</v>
      </c>
      <c r="I21" s="197">
        <f t="shared" si="17"/>
        <v>3.4333333333333318</v>
      </c>
      <c r="J21" s="198">
        <f t="shared" si="18"/>
        <v>0.2562189054726367</v>
      </c>
      <c r="K21" s="125"/>
      <c r="L21" s="125" t="str">
        <f t="shared" si="7"/>
        <v>n.d.</v>
      </c>
      <c r="M21" s="125" t="str">
        <f t="shared" si="8"/>
        <v>n.d.</v>
      </c>
      <c r="N21" s="125" t="str">
        <f t="shared" si="9"/>
        <v>n.d.</v>
      </c>
      <c r="O21" s="124"/>
      <c r="P21" s="124">
        <f t="shared" si="10"/>
        <v>20</v>
      </c>
      <c r="Q21" s="124">
        <f t="shared" si="11"/>
        <v>18</v>
      </c>
      <c r="R21" s="124">
        <f t="shared" si="12"/>
        <v>22</v>
      </c>
      <c r="S21" s="124"/>
      <c r="T21" s="124" t="str">
        <f t="shared" si="13"/>
        <v>n.d.</v>
      </c>
      <c r="U21" s="124" t="str">
        <f t="shared" si="14"/>
        <v>n.d.</v>
      </c>
      <c r="V21" s="124" t="str">
        <f t="shared" si="15"/>
        <v>n.d.</v>
      </c>
    </row>
    <row r="22" spans="1:22" ht="15" customHeight="1">
      <c r="A22" s="3">
        <v>26</v>
      </c>
      <c r="B22" s="122" t="s">
        <v>67</v>
      </c>
      <c r="C22" s="133" t="s">
        <v>18</v>
      </c>
      <c r="D22" s="123">
        <f t="shared" si="0"/>
        <v>20</v>
      </c>
      <c r="E22" s="123">
        <f t="shared" si="1"/>
        <v>20</v>
      </c>
      <c r="F22" s="123">
        <f t="shared" si="2"/>
        <v>20</v>
      </c>
      <c r="G22" s="123">
        <f t="shared" si="3"/>
        <v>16.142857142857142</v>
      </c>
      <c r="H22" s="196" t="str">
        <f t="shared" si="16"/>
        <v>↑</v>
      </c>
      <c r="I22" s="197">
        <f t="shared" si="17"/>
        <v>3.8571428571428577</v>
      </c>
      <c r="J22" s="198">
        <f t="shared" si="18"/>
        <v>0.23893805309734517</v>
      </c>
      <c r="K22" s="125"/>
      <c r="L22" s="125" t="str">
        <f t="shared" si="7"/>
        <v>n.d.</v>
      </c>
      <c r="M22" s="125" t="str">
        <f t="shared" si="8"/>
        <v>n.d.</v>
      </c>
      <c r="N22" s="125" t="str">
        <f t="shared" si="9"/>
        <v>n.d.</v>
      </c>
      <c r="O22" s="124"/>
      <c r="P22" s="124">
        <f t="shared" si="10"/>
        <v>21</v>
      </c>
      <c r="Q22" s="124">
        <f t="shared" si="11"/>
        <v>20</v>
      </c>
      <c r="R22" s="124">
        <f t="shared" si="12"/>
        <v>22</v>
      </c>
      <c r="S22" s="124"/>
      <c r="T22" s="124" t="str">
        <f t="shared" si="13"/>
        <v>n.d.</v>
      </c>
      <c r="U22" s="124" t="str">
        <f t="shared" si="14"/>
        <v>n.d.</v>
      </c>
      <c r="V22" s="124" t="str">
        <f t="shared" si="15"/>
        <v>n.d.</v>
      </c>
    </row>
    <row r="23" spans="1:22" ht="15" customHeight="1">
      <c r="A23" s="3">
        <v>27</v>
      </c>
      <c r="B23" s="122" t="s">
        <v>68</v>
      </c>
      <c r="C23" s="133" t="s">
        <v>19</v>
      </c>
      <c r="D23" s="123">
        <f t="shared" si="0"/>
        <v>21.714285714285715</v>
      </c>
      <c r="E23" s="123">
        <f t="shared" si="1"/>
        <v>21</v>
      </c>
      <c r="F23" s="123">
        <f t="shared" si="2"/>
        <v>22</v>
      </c>
      <c r="G23" s="123">
        <f t="shared" si="3"/>
        <v>20</v>
      </c>
      <c r="H23" s="196" t="str">
        <f t="shared" si="16"/>
        <v>↑</v>
      </c>
      <c r="I23" s="197">
        <f t="shared" si="17"/>
        <v>1.7142857142857153</v>
      </c>
      <c r="J23" s="198">
        <f t="shared" si="18"/>
        <v>8.5714285714285771E-2</v>
      </c>
      <c r="K23" s="125"/>
      <c r="L23" s="125" t="str">
        <f t="shared" si="7"/>
        <v>n.d.</v>
      </c>
      <c r="M23" s="125" t="str">
        <f t="shared" si="8"/>
        <v>n.d.</v>
      </c>
      <c r="N23" s="125" t="str">
        <f t="shared" si="9"/>
        <v>n.d.</v>
      </c>
      <c r="O23" s="124"/>
      <c r="P23" s="124">
        <f t="shared" si="10"/>
        <v>23</v>
      </c>
      <c r="Q23" s="124">
        <f t="shared" si="11"/>
        <v>23</v>
      </c>
      <c r="R23" s="124">
        <f t="shared" si="12"/>
        <v>23</v>
      </c>
      <c r="S23" s="124"/>
      <c r="T23" s="124" t="str">
        <f t="shared" si="13"/>
        <v>n.d.</v>
      </c>
      <c r="U23" s="124" t="str">
        <f t="shared" si="14"/>
        <v>n.d.</v>
      </c>
      <c r="V23" s="124" t="str">
        <f t="shared" si="15"/>
        <v>n.d.</v>
      </c>
    </row>
    <row r="24" spans="1:22" ht="15" customHeight="1">
      <c r="A24" s="3">
        <v>28</v>
      </c>
      <c r="B24" s="122" t="s">
        <v>69</v>
      </c>
      <c r="C24" s="133" t="s">
        <v>20</v>
      </c>
      <c r="D24" s="123" t="str">
        <f t="shared" si="0"/>
        <v>n.d.</v>
      </c>
      <c r="E24" s="123" t="str">
        <f t="shared" si="1"/>
        <v>n.d.</v>
      </c>
      <c r="F24" s="123" t="str">
        <f t="shared" si="2"/>
        <v>n.d.</v>
      </c>
      <c r="G24" s="123" t="str">
        <f t="shared" si="3"/>
        <v>n.d.</v>
      </c>
      <c r="H24" s="196" t="str">
        <f t="shared" si="16"/>
        <v/>
      </c>
      <c r="I24" s="197" t="str">
        <f t="shared" si="17"/>
        <v/>
      </c>
      <c r="J24" s="198" t="str">
        <f t="shared" si="18"/>
        <v/>
      </c>
      <c r="K24" s="125"/>
      <c r="L24" s="125" t="str">
        <f t="shared" si="7"/>
        <v>n.d.</v>
      </c>
      <c r="M24" s="125" t="str">
        <f t="shared" si="8"/>
        <v>n.d.</v>
      </c>
      <c r="N24" s="125" t="str">
        <f t="shared" si="9"/>
        <v>n.d.</v>
      </c>
      <c r="O24" s="124"/>
      <c r="P24" s="124" t="str">
        <f t="shared" si="10"/>
        <v>n.d.</v>
      </c>
      <c r="Q24" s="124" t="str">
        <f t="shared" si="11"/>
        <v>n.d.</v>
      </c>
      <c r="R24" s="124" t="str">
        <f t="shared" si="12"/>
        <v>n.d.</v>
      </c>
      <c r="S24" s="124"/>
      <c r="T24" s="124" t="str">
        <f t="shared" si="13"/>
        <v>n.d.</v>
      </c>
      <c r="U24" s="124" t="str">
        <f t="shared" si="14"/>
        <v>n.d.</v>
      </c>
      <c r="V24" s="124" t="str">
        <f t="shared" si="15"/>
        <v>n.d.</v>
      </c>
    </row>
    <row r="25" spans="1:22" ht="15" customHeight="1">
      <c r="A25" s="3">
        <v>29</v>
      </c>
      <c r="B25" s="122" t="s">
        <v>70</v>
      </c>
      <c r="C25" s="133" t="s">
        <v>24</v>
      </c>
      <c r="D25" s="123">
        <f t="shared" si="0"/>
        <v>18</v>
      </c>
      <c r="E25" s="123">
        <f t="shared" si="1"/>
        <v>18</v>
      </c>
      <c r="F25" s="123">
        <f t="shared" si="2"/>
        <v>18</v>
      </c>
      <c r="G25" s="123">
        <f t="shared" si="3"/>
        <v>20</v>
      </c>
      <c r="H25" s="196" t="str">
        <f t="shared" si="16"/>
        <v>↓</v>
      </c>
      <c r="I25" s="197">
        <f t="shared" si="17"/>
        <v>-2</v>
      </c>
      <c r="J25" s="198">
        <f t="shared" si="18"/>
        <v>-0.1</v>
      </c>
      <c r="K25" s="125"/>
      <c r="L25" s="125" t="str">
        <f t="shared" si="7"/>
        <v>n.d.</v>
      </c>
      <c r="M25" s="125" t="str">
        <f t="shared" si="8"/>
        <v>n.d.</v>
      </c>
      <c r="N25" s="125" t="str">
        <f t="shared" si="9"/>
        <v>n.d.</v>
      </c>
      <c r="O25" s="124"/>
      <c r="P25" s="124">
        <f t="shared" si="10"/>
        <v>19</v>
      </c>
      <c r="Q25" s="124">
        <f t="shared" si="11"/>
        <v>18</v>
      </c>
      <c r="R25" s="124">
        <f t="shared" si="12"/>
        <v>20</v>
      </c>
      <c r="S25" s="124"/>
      <c r="T25" s="124" t="str">
        <f t="shared" si="13"/>
        <v>n.d.</v>
      </c>
      <c r="U25" s="124" t="str">
        <f t="shared" si="14"/>
        <v>n.d.</v>
      </c>
      <c r="V25" s="124" t="str">
        <f t="shared" si="15"/>
        <v>n.d.</v>
      </c>
    </row>
    <row r="26" spans="1:22" ht="15" customHeight="1">
      <c r="A26" s="3">
        <v>30</v>
      </c>
      <c r="B26" s="122" t="s">
        <v>70</v>
      </c>
      <c r="C26" s="133" t="s">
        <v>52</v>
      </c>
      <c r="D26" s="123">
        <f t="shared" si="0"/>
        <v>46</v>
      </c>
      <c r="E26" s="123">
        <f t="shared" si="1"/>
        <v>45</v>
      </c>
      <c r="F26" s="123">
        <f t="shared" si="2"/>
        <v>48</v>
      </c>
      <c r="G26" s="123">
        <f t="shared" si="3"/>
        <v>50</v>
      </c>
      <c r="H26" s="196" t="str">
        <f t="shared" si="16"/>
        <v>↓</v>
      </c>
      <c r="I26" s="197">
        <f t="shared" si="17"/>
        <v>-4</v>
      </c>
      <c r="J26" s="198">
        <f t="shared" si="18"/>
        <v>-0.08</v>
      </c>
      <c r="K26" s="125"/>
      <c r="L26" s="125" t="str">
        <f t="shared" si="7"/>
        <v>n.d.</v>
      </c>
      <c r="M26" s="125" t="str">
        <f t="shared" si="8"/>
        <v>n.d.</v>
      </c>
      <c r="N26" s="125" t="str">
        <f t="shared" si="9"/>
        <v>n.d.</v>
      </c>
      <c r="O26" s="124"/>
      <c r="P26" s="124" t="str">
        <f t="shared" si="10"/>
        <v>n.d.</v>
      </c>
      <c r="Q26" s="124" t="str">
        <f t="shared" si="11"/>
        <v>n.d.</v>
      </c>
      <c r="R26" s="124" t="str">
        <f t="shared" si="12"/>
        <v>n.d.</v>
      </c>
      <c r="S26" s="124"/>
      <c r="T26" s="124" t="str">
        <f t="shared" si="13"/>
        <v>n.d.</v>
      </c>
      <c r="U26" s="124" t="str">
        <f t="shared" si="14"/>
        <v>n.d.</v>
      </c>
      <c r="V26" s="124" t="str">
        <f t="shared" si="15"/>
        <v>n.d.</v>
      </c>
    </row>
    <row r="27" spans="1:22" ht="15" customHeight="1">
      <c r="A27" s="3">
        <v>31</v>
      </c>
      <c r="B27" s="122" t="s">
        <v>71</v>
      </c>
      <c r="C27" s="133" t="s">
        <v>22</v>
      </c>
      <c r="D27" s="123">
        <f t="shared" si="0"/>
        <v>13.333333333333334</v>
      </c>
      <c r="E27" s="123">
        <f t="shared" si="1"/>
        <v>13</v>
      </c>
      <c r="F27" s="123">
        <f t="shared" si="2"/>
        <v>14</v>
      </c>
      <c r="G27" s="123">
        <f t="shared" si="3"/>
        <v>12</v>
      </c>
      <c r="H27" s="196" t="str">
        <f t="shared" si="16"/>
        <v>↑</v>
      </c>
      <c r="I27" s="197">
        <f t="shared" si="17"/>
        <v>1.3333333333333339</v>
      </c>
      <c r="J27" s="198">
        <f t="shared" si="18"/>
        <v>0.11111111111111116</v>
      </c>
      <c r="K27" s="125"/>
      <c r="L27" s="125" t="str">
        <f t="shared" si="7"/>
        <v>n.d.</v>
      </c>
      <c r="M27" s="125" t="str">
        <f t="shared" si="8"/>
        <v>n.d.</v>
      </c>
      <c r="N27" s="125" t="str">
        <f t="shared" si="9"/>
        <v>n.d.</v>
      </c>
      <c r="O27" s="124"/>
      <c r="P27" s="124">
        <f t="shared" si="10"/>
        <v>13.25</v>
      </c>
      <c r="Q27" s="124">
        <f t="shared" si="11"/>
        <v>12.5</v>
      </c>
      <c r="R27" s="124">
        <f t="shared" si="12"/>
        <v>14</v>
      </c>
      <c r="S27" s="124"/>
      <c r="T27" s="124" t="str">
        <f t="shared" si="13"/>
        <v>n.d.</v>
      </c>
      <c r="U27" s="124" t="str">
        <f t="shared" si="14"/>
        <v>n.d.</v>
      </c>
      <c r="V27" s="124" t="str">
        <f t="shared" si="15"/>
        <v>n.d.</v>
      </c>
    </row>
    <row r="28" spans="1:22" ht="15" customHeight="1">
      <c r="A28" s="3">
        <v>32</v>
      </c>
      <c r="B28" s="122" t="s">
        <v>72</v>
      </c>
      <c r="C28" s="133" t="s">
        <v>22</v>
      </c>
      <c r="D28" s="123">
        <f t="shared" si="0"/>
        <v>11.333333333333334</v>
      </c>
      <c r="E28" s="123">
        <f t="shared" si="1"/>
        <v>11</v>
      </c>
      <c r="F28" s="123">
        <f t="shared" si="2"/>
        <v>12</v>
      </c>
      <c r="G28" s="123">
        <f t="shared" si="3"/>
        <v>10</v>
      </c>
      <c r="H28" s="196" t="str">
        <f t="shared" si="16"/>
        <v>↑</v>
      </c>
      <c r="I28" s="197">
        <f t="shared" si="17"/>
        <v>1.3333333333333339</v>
      </c>
      <c r="J28" s="198">
        <f t="shared" si="18"/>
        <v>0.13333333333333339</v>
      </c>
      <c r="K28" s="125"/>
      <c r="L28" s="125" t="str">
        <f t="shared" si="7"/>
        <v>n.d.</v>
      </c>
      <c r="M28" s="125" t="str">
        <f t="shared" si="8"/>
        <v>n.d.</v>
      </c>
      <c r="N28" s="125" t="str">
        <f t="shared" si="9"/>
        <v>n.d.</v>
      </c>
      <c r="O28" s="124"/>
      <c r="P28" s="124" t="str">
        <f t="shared" si="10"/>
        <v>n.d.</v>
      </c>
      <c r="Q28" s="124" t="str">
        <f t="shared" si="11"/>
        <v>n.d.</v>
      </c>
      <c r="R28" s="124" t="str">
        <f t="shared" si="12"/>
        <v>n.d.</v>
      </c>
      <c r="S28" s="124"/>
      <c r="T28" s="124" t="str">
        <f t="shared" si="13"/>
        <v>n.d.</v>
      </c>
      <c r="U28" s="124" t="str">
        <f t="shared" si="14"/>
        <v>n.d.</v>
      </c>
      <c r="V28" s="124" t="str">
        <f t="shared" si="15"/>
        <v>n.d.</v>
      </c>
    </row>
    <row r="29" spans="1:22" ht="15" customHeight="1">
      <c r="A29" s="3">
        <v>33</v>
      </c>
      <c r="B29" s="122" t="s">
        <v>73</v>
      </c>
      <c r="C29" s="133" t="s">
        <v>21</v>
      </c>
      <c r="D29" s="123">
        <f t="shared" si="0"/>
        <v>20</v>
      </c>
      <c r="E29" s="123">
        <f t="shared" si="1"/>
        <v>20</v>
      </c>
      <c r="F29" s="123">
        <f t="shared" si="2"/>
        <v>20</v>
      </c>
      <c r="G29" s="123">
        <f t="shared" si="3"/>
        <v>14</v>
      </c>
      <c r="H29" s="196" t="str">
        <f t="shared" si="16"/>
        <v>↑</v>
      </c>
      <c r="I29" s="197">
        <f t="shared" si="17"/>
        <v>6</v>
      </c>
      <c r="J29" s="198">
        <f t="shared" si="18"/>
        <v>0.42857142857142855</v>
      </c>
      <c r="K29" s="125"/>
      <c r="L29" s="125" t="str">
        <f t="shared" si="7"/>
        <v>n.d.</v>
      </c>
      <c r="M29" s="125" t="str">
        <f t="shared" si="8"/>
        <v>n.d.</v>
      </c>
      <c r="N29" s="125" t="str">
        <f t="shared" si="9"/>
        <v>n.d.</v>
      </c>
      <c r="O29" s="124"/>
      <c r="P29" s="124" t="str">
        <f t="shared" si="10"/>
        <v>n.d.</v>
      </c>
      <c r="Q29" s="124" t="str">
        <f t="shared" si="11"/>
        <v>n.d.</v>
      </c>
      <c r="R29" s="124" t="str">
        <f t="shared" si="12"/>
        <v>n.d.</v>
      </c>
      <c r="S29" s="124"/>
      <c r="T29" s="124" t="str">
        <f t="shared" si="13"/>
        <v>n.d.</v>
      </c>
      <c r="U29" s="124" t="str">
        <f t="shared" si="14"/>
        <v>n.d.</v>
      </c>
      <c r="V29" s="124" t="str">
        <f t="shared" si="15"/>
        <v>n.d.</v>
      </c>
    </row>
    <row r="30" spans="1:22" ht="15" customHeight="1">
      <c r="A30" s="3">
        <v>34</v>
      </c>
      <c r="B30" s="122" t="s">
        <v>74</v>
      </c>
      <c r="C30" s="133" t="s">
        <v>23</v>
      </c>
      <c r="D30" s="123">
        <f t="shared" si="0"/>
        <v>8.3333333333333339</v>
      </c>
      <c r="E30" s="123">
        <f t="shared" si="1"/>
        <v>8</v>
      </c>
      <c r="F30" s="123">
        <f t="shared" si="2"/>
        <v>9</v>
      </c>
      <c r="G30" s="123">
        <f t="shared" si="3"/>
        <v>9</v>
      </c>
      <c r="H30" s="196" t="str">
        <f t="shared" si="16"/>
        <v>↓</v>
      </c>
      <c r="I30" s="197">
        <f t="shared" si="17"/>
        <v>-0.66666666666666607</v>
      </c>
      <c r="J30" s="198">
        <f t="shared" si="18"/>
        <v>-7.4074074074074014E-2</v>
      </c>
      <c r="K30" s="125"/>
      <c r="L30" s="125" t="str">
        <f t="shared" si="7"/>
        <v>n.d.</v>
      </c>
      <c r="M30" s="125" t="str">
        <f t="shared" si="8"/>
        <v>n.d.</v>
      </c>
      <c r="N30" s="125" t="str">
        <f t="shared" si="9"/>
        <v>n.d.</v>
      </c>
      <c r="O30" s="124"/>
      <c r="P30" s="124">
        <f t="shared" si="10"/>
        <v>11</v>
      </c>
      <c r="Q30" s="124">
        <f t="shared" si="11"/>
        <v>11</v>
      </c>
      <c r="R30" s="124">
        <f t="shared" si="12"/>
        <v>11</v>
      </c>
      <c r="S30" s="124"/>
      <c r="T30" s="124" t="str">
        <f t="shared" si="13"/>
        <v>n.d.</v>
      </c>
      <c r="U30" s="124" t="str">
        <f t="shared" si="14"/>
        <v>n.d.</v>
      </c>
      <c r="V30" s="124" t="str">
        <f t="shared" si="15"/>
        <v>n.d.</v>
      </c>
    </row>
    <row r="31" spans="1:22" ht="15" customHeight="1">
      <c r="A31" s="3">
        <v>35</v>
      </c>
      <c r="B31" s="122" t="s">
        <v>74</v>
      </c>
      <c r="C31" s="133" t="s">
        <v>143</v>
      </c>
      <c r="D31" s="123" t="str">
        <f t="shared" si="0"/>
        <v>n.d.</v>
      </c>
      <c r="E31" s="123" t="str">
        <f t="shared" si="1"/>
        <v>n.d.</v>
      </c>
      <c r="F31" s="123" t="str">
        <f t="shared" si="2"/>
        <v>n.d.</v>
      </c>
      <c r="G31" s="123" t="str">
        <f t="shared" si="3"/>
        <v>n.d.</v>
      </c>
      <c r="H31" s="196" t="str">
        <f t="shared" si="16"/>
        <v/>
      </c>
      <c r="I31" s="197" t="str">
        <f t="shared" si="17"/>
        <v/>
      </c>
      <c r="J31" s="198" t="str">
        <f t="shared" si="18"/>
        <v/>
      </c>
      <c r="K31" s="125"/>
      <c r="L31" s="125" t="str">
        <f t="shared" si="7"/>
        <v>n.d.</v>
      </c>
      <c r="M31" s="125" t="str">
        <f t="shared" si="8"/>
        <v>n.d.</v>
      </c>
      <c r="N31" s="125" t="str">
        <f t="shared" si="9"/>
        <v>n.d.</v>
      </c>
      <c r="O31" s="124"/>
      <c r="P31" s="124" t="str">
        <f t="shared" si="10"/>
        <v>n.d.</v>
      </c>
      <c r="Q31" s="124" t="str">
        <f t="shared" si="11"/>
        <v>n.d.</v>
      </c>
      <c r="R31" s="124" t="str">
        <f t="shared" si="12"/>
        <v>n.d.</v>
      </c>
      <c r="S31" s="124"/>
      <c r="T31" s="124" t="str">
        <f t="shared" si="13"/>
        <v>n.d.</v>
      </c>
      <c r="U31" s="124" t="str">
        <f t="shared" si="14"/>
        <v>n.d.</v>
      </c>
      <c r="V31" s="124" t="str">
        <f t="shared" si="15"/>
        <v>n.d.</v>
      </c>
    </row>
    <row r="32" spans="1:22" ht="15" customHeight="1">
      <c r="A32" s="3">
        <v>36</v>
      </c>
      <c r="B32" s="122" t="s">
        <v>138</v>
      </c>
      <c r="C32" s="133" t="s">
        <v>139</v>
      </c>
      <c r="D32" s="123">
        <f t="shared" si="0"/>
        <v>150</v>
      </c>
      <c r="E32" s="123">
        <f t="shared" si="1"/>
        <v>150</v>
      </c>
      <c r="F32" s="123">
        <f t="shared" si="2"/>
        <v>150</v>
      </c>
      <c r="G32" s="123">
        <f t="shared" si="3"/>
        <v>150</v>
      </c>
      <c r="H32" s="196" t="str">
        <f t="shared" si="16"/>
        <v>=</v>
      </c>
      <c r="I32" s="197">
        <f t="shared" si="17"/>
        <v>0</v>
      </c>
      <c r="J32" s="198">
        <f t="shared" si="18"/>
        <v>0</v>
      </c>
      <c r="K32" s="125"/>
      <c r="L32" s="125" t="str">
        <f t="shared" si="7"/>
        <v>n.d.</v>
      </c>
      <c r="M32" s="125" t="str">
        <f t="shared" si="8"/>
        <v>n.d.</v>
      </c>
      <c r="N32" s="125" t="str">
        <f t="shared" si="9"/>
        <v>n.d.</v>
      </c>
      <c r="O32" s="124"/>
      <c r="P32" s="124" t="str">
        <f t="shared" si="10"/>
        <v>n.d.</v>
      </c>
      <c r="Q32" s="124" t="str">
        <f t="shared" si="11"/>
        <v>n.d.</v>
      </c>
      <c r="R32" s="124" t="str">
        <f t="shared" si="12"/>
        <v>n.d.</v>
      </c>
      <c r="S32" s="124"/>
      <c r="T32" s="124" t="str">
        <f t="shared" si="13"/>
        <v>n.d.</v>
      </c>
      <c r="U32" s="124" t="str">
        <f t="shared" si="14"/>
        <v>n.d.</v>
      </c>
      <c r="V32" s="124" t="str">
        <f t="shared" si="15"/>
        <v>n.d.</v>
      </c>
    </row>
    <row r="33" spans="1:22" ht="15" customHeight="1">
      <c r="A33" s="3">
        <v>37</v>
      </c>
      <c r="B33" s="122" t="s">
        <v>75</v>
      </c>
      <c r="C33" s="133" t="s">
        <v>24</v>
      </c>
      <c r="D33" s="123">
        <f t="shared" si="0"/>
        <v>80</v>
      </c>
      <c r="E33" s="123">
        <f t="shared" si="1"/>
        <v>80</v>
      </c>
      <c r="F33" s="123">
        <f t="shared" si="2"/>
        <v>80</v>
      </c>
      <c r="G33" s="123">
        <f t="shared" si="3"/>
        <v>80</v>
      </c>
      <c r="H33" s="196" t="str">
        <f t="shared" si="16"/>
        <v>=</v>
      </c>
      <c r="I33" s="197">
        <f t="shared" si="17"/>
        <v>0</v>
      </c>
      <c r="J33" s="198">
        <f t="shared" si="18"/>
        <v>0</v>
      </c>
      <c r="K33" s="125"/>
      <c r="L33" s="125" t="str">
        <f t="shared" si="7"/>
        <v>n.d.</v>
      </c>
      <c r="M33" s="125" t="str">
        <f t="shared" si="8"/>
        <v>n.d.</v>
      </c>
      <c r="N33" s="125" t="str">
        <f t="shared" si="9"/>
        <v>n.d.</v>
      </c>
      <c r="O33" s="124"/>
      <c r="P33" s="124">
        <f t="shared" si="10"/>
        <v>120</v>
      </c>
      <c r="Q33" s="124">
        <f t="shared" si="11"/>
        <v>120</v>
      </c>
      <c r="R33" s="124">
        <f t="shared" si="12"/>
        <v>120</v>
      </c>
      <c r="S33" s="124"/>
      <c r="T33" s="124" t="str">
        <f t="shared" si="13"/>
        <v>n.d.</v>
      </c>
      <c r="U33" s="124" t="str">
        <f t="shared" si="14"/>
        <v>n.d.</v>
      </c>
      <c r="V33" s="124" t="str">
        <f t="shared" si="15"/>
        <v>n.d.</v>
      </c>
    </row>
    <row r="34" spans="1:22" ht="15" customHeight="1">
      <c r="A34" s="3">
        <v>38</v>
      </c>
      <c r="B34" s="122" t="s">
        <v>76</v>
      </c>
      <c r="C34" s="133" t="s">
        <v>24</v>
      </c>
      <c r="D34" s="123">
        <f t="shared" si="0"/>
        <v>60</v>
      </c>
      <c r="E34" s="123">
        <f t="shared" si="1"/>
        <v>60</v>
      </c>
      <c r="F34" s="123">
        <f t="shared" si="2"/>
        <v>60</v>
      </c>
      <c r="G34" s="123">
        <f t="shared" si="3"/>
        <v>60</v>
      </c>
      <c r="H34" s="196" t="str">
        <f t="shared" si="16"/>
        <v>=</v>
      </c>
      <c r="I34" s="197">
        <f t="shared" si="17"/>
        <v>0</v>
      </c>
      <c r="J34" s="198">
        <f t="shared" si="18"/>
        <v>0</v>
      </c>
      <c r="K34" s="125"/>
      <c r="L34" s="125" t="str">
        <f t="shared" si="7"/>
        <v>n.d.</v>
      </c>
      <c r="M34" s="125" t="str">
        <f t="shared" si="8"/>
        <v>n.d.</v>
      </c>
      <c r="N34" s="125" t="str">
        <f t="shared" si="9"/>
        <v>n.d.</v>
      </c>
      <c r="O34" s="124"/>
      <c r="P34" s="124" t="str">
        <f t="shared" si="10"/>
        <v>n.d.</v>
      </c>
      <c r="Q34" s="124" t="str">
        <f t="shared" si="11"/>
        <v>n.d.</v>
      </c>
      <c r="R34" s="124" t="str">
        <f t="shared" si="12"/>
        <v>n.d.</v>
      </c>
      <c r="S34" s="124"/>
      <c r="T34" s="124" t="str">
        <f t="shared" si="13"/>
        <v>n.d.</v>
      </c>
      <c r="U34" s="124" t="str">
        <f t="shared" si="14"/>
        <v>n.d.</v>
      </c>
      <c r="V34" s="124" t="str">
        <f t="shared" si="15"/>
        <v>n.d.</v>
      </c>
    </row>
    <row r="35" spans="1:22" ht="15" customHeight="1">
      <c r="A35" s="3">
        <v>39</v>
      </c>
      <c r="B35" s="122" t="s">
        <v>77</v>
      </c>
      <c r="C35" s="133" t="s">
        <v>25</v>
      </c>
      <c r="D35" s="123">
        <f t="shared" si="0"/>
        <v>32</v>
      </c>
      <c r="E35" s="123">
        <f t="shared" si="1"/>
        <v>32</v>
      </c>
      <c r="F35" s="123">
        <f t="shared" si="2"/>
        <v>32</v>
      </c>
      <c r="G35" s="123">
        <f t="shared" si="3"/>
        <v>32.4</v>
      </c>
      <c r="H35" s="196" t="str">
        <f t="shared" si="16"/>
        <v>↓</v>
      </c>
      <c r="I35" s="197">
        <f t="shared" si="17"/>
        <v>-0.39999999999999858</v>
      </c>
      <c r="J35" s="198">
        <f t="shared" si="18"/>
        <v>-1.2345679012345635E-2</v>
      </c>
      <c r="K35" s="125"/>
      <c r="L35" s="125" t="str">
        <f t="shared" si="7"/>
        <v>n.d.</v>
      </c>
      <c r="M35" s="125" t="str">
        <f t="shared" si="8"/>
        <v>n.d.</v>
      </c>
      <c r="N35" s="125" t="str">
        <f t="shared" si="9"/>
        <v>n.d.</v>
      </c>
      <c r="O35" s="124"/>
      <c r="P35" s="124" t="str">
        <f t="shared" si="10"/>
        <v>n.d.</v>
      </c>
      <c r="Q35" s="124" t="str">
        <f t="shared" si="11"/>
        <v>n.d.</v>
      </c>
      <c r="R35" s="124" t="str">
        <f t="shared" si="12"/>
        <v>n.d.</v>
      </c>
      <c r="S35" s="124"/>
      <c r="T35" s="124" t="str">
        <f t="shared" si="13"/>
        <v>n.d.</v>
      </c>
      <c r="U35" s="124" t="str">
        <f t="shared" si="14"/>
        <v>n.d.</v>
      </c>
      <c r="V35" s="124" t="str">
        <f t="shared" si="15"/>
        <v>n.d.</v>
      </c>
    </row>
    <row r="36" spans="1:22" ht="15" customHeight="1">
      <c r="A36" s="3">
        <v>40</v>
      </c>
      <c r="B36" s="122" t="s">
        <v>78</v>
      </c>
      <c r="C36" s="133" t="s">
        <v>25</v>
      </c>
      <c r="D36" s="123">
        <f t="shared" si="0"/>
        <v>60</v>
      </c>
      <c r="E36" s="123">
        <f t="shared" si="1"/>
        <v>60</v>
      </c>
      <c r="F36" s="123">
        <f t="shared" si="2"/>
        <v>60</v>
      </c>
      <c r="G36" s="123">
        <f t="shared" si="3"/>
        <v>61.5</v>
      </c>
      <c r="H36" s="196" t="str">
        <f t="shared" si="16"/>
        <v>↓</v>
      </c>
      <c r="I36" s="197">
        <f t="shared" si="17"/>
        <v>-1.5</v>
      </c>
      <c r="J36" s="198">
        <f t="shared" si="18"/>
        <v>-2.4390243902439025E-2</v>
      </c>
      <c r="K36" s="125"/>
      <c r="L36" s="125" t="str">
        <f t="shared" si="7"/>
        <v>n.d.</v>
      </c>
      <c r="M36" s="125" t="str">
        <f t="shared" si="8"/>
        <v>n.d.</v>
      </c>
      <c r="N36" s="125" t="str">
        <f t="shared" si="9"/>
        <v>n.d.</v>
      </c>
      <c r="O36" s="124"/>
      <c r="P36" s="124">
        <f t="shared" si="10"/>
        <v>60</v>
      </c>
      <c r="Q36" s="124">
        <f t="shared" si="11"/>
        <v>60</v>
      </c>
      <c r="R36" s="124">
        <f t="shared" si="12"/>
        <v>60</v>
      </c>
      <c r="S36" s="124"/>
      <c r="T36" s="124" t="str">
        <f t="shared" si="13"/>
        <v>n.d.</v>
      </c>
      <c r="U36" s="124" t="str">
        <f t="shared" si="14"/>
        <v>n.d.</v>
      </c>
      <c r="V36" s="124" t="str">
        <f t="shared" si="15"/>
        <v>n.d.</v>
      </c>
    </row>
    <row r="37" spans="1:22" ht="15" customHeight="1">
      <c r="A37" s="3">
        <v>41</v>
      </c>
      <c r="B37" s="122" t="s">
        <v>79</v>
      </c>
      <c r="C37" s="133" t="s">
        <v>25</v>
      </c>
      <c r="D37" s="123">
        <f t="shared" si="0"/>
        <v>57.875</v>
      </c>
      <c r="E37" s="123">
        <f t="shared" si="1"/>
        <v>57</v>
      </c>
      <c r="F37" s="123">
        <f t="shared" si="2"/>
        <v>58</v>
      </c>
      <c r="G37" s="123">
        <f t="shared" si="3"/>
        <v>59.25</v>
      </c>
      <c r="H37" s="196" t="str">
        <f t="shared" si="16"/>
        <v>↓</v>
      </c>
      <c r="I37" s="197">
        <f t="shared" si="17"/>
        <v>-1.375</v>
      </c>
      <c r="J37" s="198">
        <f t="shared" si="18"/>
        <v>-2.3206751054852322E-2</v>
      </c>
      <c r="K37" s="125"/>
      <c r="L37" s="125" t="str">
        <f t="shared" si="7"/>
        <v>n.d.</v>
      </c>
      <c r="M37" s="125" t="str">
        <f t="shared" si="8"/>
        <v>n.d.</v>
      </c>
      <c r="N37" s="125" t="str">
        <f t="shared" si="9"/>
        <v>n.d.</v>
      </c>
      <c r="O37" s="124"/>
      <c r="P37" s="124" t="str">
        <f t="shared" si="10"/>
        <v>n.d.</v>
      </c>
      <c r="Q37" s="124" t="str">
        <f t="shared" si="11"/>
        <v>n.d.</v>
      </c>
      <c r="R37" s="124" t="str">
        <f t="shared" si="12"/>
        <v>n.d.</v>
      </c>
      <c r="S37" s="124"/>
      <c r="T37" s="124" t="str">
        <f t="shared" si="13"/>
        <v>n.d.</v>
      </c>
      <c r="U37" s="124" t="str">
        <f t="shared" si="14"/>
        <v>n.d.</v>
      </c>
      <c r="V37" s="124" t="str">
        <f t="shared" si="15"/>
        <v>n.d.</v>
      </c>
    </row>
    <row r="38" spans="1:22" ht="15" customHeight="1">
      <c r="A38" s="3">
        <v>42</v>
      </c>
      <c r="B38" s="122" t="s">
        <v>80</v>
      </c>
      <c r="C38" s="133" t="s">
        <v>26</v>
      </c>
      <c r="D38" s="123">
        <f t="shared" si="0"/>
        <v>39.75</v>
      </c>
      <c r="E38" s="123">
        <f t="shared" si="1"/>
        <v>39</v>
      </c>
      <c r="F38" s="123">
        <f t="shared" si="2"/>
        <v>40</v>
      </c>
      <c r="G38" s="123">
        <f t="shared" si="3"/>
        <v>42</v>
      </c>
      <c r="H38" s="196" t="str">
        <f t="shared" si="16"/>
        <v>↓</v>
      </c>
      <c r="I38" s="197">
        <f t="shared" si="17"/>
        <v>-2.25</v>
      </c>
      <c r="J38" s="198">
        <f t="shared" si="18"/>
        <v>-5.3571428571428568E-2</v>
      </c>
      <c r="K38" s="125"/>
      <c r="L38" s="125" t="str">
        <f t="shared" si="7"/>
        <v>n.d.</v>
      </c>
      <c r="M38" s="125" t="str">
        <f t="shared" si="8"/>
        <v>n.d.</v>
      </c>
      <c r="N38" s="125" t="str">
        <f t="shared" si="9"/>
        <v>n.d.</v>
      </c>
      <c r="O38" s="124"/>
      <c r="P38" s="124">
        <f t="shared" si="10"/>
        <v>39</v>
      </c>
      <c r="Q38" s="124">
        <f t="shared" si="11"/>
        <v>38</v>
      </c>
      <c r="R38" s="124">
        <f t="shared" si="12"/>
        <v>40</v>
      </c>
      <c r="S38" s="124"/>
      <c r="T38" s="124" t="str">
        <f t="shared" si="13"/>
        <v>n.d.</v>
      </c>
      <c r="U38" s="124" t="str">
        <f t="shared" si="14"/>
        <v>n.d.</v>
      </c>
      <c r="V38" s="124" t="str">
        <f t="shared" si="15"/>
        <v>n.d.</v>
      </c>
    </row>
    <row r="39" spans="1:22" ht="15" customHeight="1">
      <c r="A39" s="3">
        <v>43</v>
      </c>
      <c r="B39" s="122" t="s">
        <v>81</v>
      </c>
      <c r="C39" s="133" t="s">
        <v>27</v>
      </c>
      <c r="D39" s="123">
        <f t="shared" ref="D39:D55" si="19">IF(ISERROR(VLOOKUP(CONCATENATE(A39,"TIENDONA"),sansalvador,5,FALSE)),"n.d.",VLOOKUP(CONCATENATE(A39,"TIENDONA"),sansalvador,5,FALSE))</f>
        <v>37</v>
      </c>
      <c r="E39" s="123">
        <f t="shared" ref="E39:E55" si="20">IF( ISERROR(VLOOKUP(CONCATENATE(A39,"TIENDONA"),sansalvador,6,FALSE)),"n.d.",VLOOKUP(CONCATENATE(A39,"TIENDONA"),sansalvador,6,FALSE))</f>
        <v>37</v>
      </c>
      <c r="F39" s="123">
        <f t="shared" ref="F39:F55" si="21">IF( ISERROR(VLOOKUP(CONCATENATE(A39,"TIENDONA"),sansalvador,7,FALSE)),"n.d.",VLOOKUP(CONCATENATE(A39,"TIENDONA"),sansalvador,7,FALSE))</f>
        <v>37</v>
      </c>
      <c r="G39" s="123">
        <f t="shared" ref="G39:G55" si="22">IF(ISERROR(VLOOKUP(CONCATENATE(A39,"TIENDONA"),sansalvadorpasado,5,FALSE)),"n.d.",VLOOKUP(CONCATENATE(A39,"TIENDONA"),sansalvadorpasado,5,FALSE))</f>
        <v>39.200000000000003</v>
      </c>
      <c r="H39" s="196" t="str">
        <f t="shared" si="16"/>
        <v>↓</v>
      </c>
      <c r="I39" s="197">
        <f t="shared" si="17"/>
        <v>-2.2000000000000028</v>
      </c>
      <c r="J39" s="198">
        <f t="shared" si="18"/>
        <v>-5.6122448979591906E-2</v>
      </c>
      <c r="K39" s="125"/>
      <c r="L39" s="125" t="str">
        <f t="shared" ref="L39:L55" si="23">IF(ISERROR(VLOOKUP(CONCATENATE(A39,$L$5),sansalvador,5,FALSE)),"n.d.",VLOOKUP(CONCATENATE(A39,$L$5),sansalvador,5,FALSE))</f>
        <v>n.d.</v>
      </c>
      <c r="M39" s="125" t="str">
        <f t="shared" ref="M39:M55" si="24">IF(ISERROR(VLOOKUP(CONCATENATE(A39,$L$5),sansalvador,6,FALSE)),"n.d.",VLOOKUP(CONCATENATE(A39,$L$5),sansalvador,6,FALSE))</f>
        <v>n.d.</v>
      </c>
      <c r="N39" s="125" t="str">
        <f t="shared" ref="N39:N55" si="25">IF(ISERROR(VLOOKUP(CONCATENATE(A39,$L$5),sansalvador,7,FALSE)),"n.d.",VLOOKUP(CONCATENATE(A39,$L$5),sansalvador,7,FALSE))</f>
        <v>n.d.</v>
      </c>
      <c r="O39" s="124"/>
      <c r="P39" s="124">
        <f t="shared" ref="P39:P55" si="26">IF(ISERROR(VLOOKUP(CONCATENATE(A39,$P$5),sansalvador,5,FALSE)),"n.d.",VLOOKUP(CONCATENATE(A39,$P$5),sansalvador,5,FALSE))</f>
        <v>35</v>
      </c>
      <c r="Q39" s="124">
        <f t="shared" ref="Q39:Q55" si="27">IF(ISERROR(VLOOKUP(CONCATENATE(A39,$P$5),sansalvador,6,FALSE)),"n.d.",VLOOKUP(CONCATENATE(A39,$P$5),sansalvador,6,FALSE))</f>
        <v>35</v>
      </c>
      <c r="R39" s="124">
        <f t="shared" ref="R39:R55" si="28">IF(ISERROR(VLOOKUP(CONCATENATE(A39,$P$5),sansalvador,7,FALSE)),"n.d.",VLOOKUP(CONCATENATE(A39,$P$5),sansalvador,7,FALSE))</f>
        <v>35</v>
      </c>
      <c r="S39" s="124"/>
      <c r="T39" s="124" t="str">
        <f t="shared" ref="T39:T55" si="29">IF(ISERROR(VLOOKUP(CONCATENATE(A39,$T$5),sansalvador,5,FALSE)),"n.d.",VLOOKUP(CONCATENATE(A39,$T$5),sansalvador,5,FALSE))</f>
        <v>n.d.</v>
      </c>
      <c r="U39" s="124" t="str">
        <f t="shared" ref="U39:U55" si="30">IF(ISERROR(VLOOKUP(CONCATENATE(A39,$T$5),sansalvador,6,FALSE)),"n.d.",VLOOKUP(CONCATENATE(A39,$T$5),sansalvador,6,FALSE))</f>
        <v>n.d.</v>
      </c>
      <c r="V39" s="124" t="str">
        <f t="shared" ref="V39:V55" si="31">IF(ISERROR(VLOOKUP(CONCATENATE(A39,$T$5),sansalvador,7,FALSE)),"n.d.",VLOOKUP(CONCATENATE(A39,$T$5),sansalvador,7,FALSE))</f>
        <v>n.d.</v>
      </c>
    </row>
    <row r="40" spans="1:22" ht="15" customHeight="1">
      <c r="A40" s="3">
        <v>44</v>
      </c>
      <c r="B40" s="122" t="s">
        <v>82</v>
      </c>
      <c r="C40" s="133" t="s">
        <v>24</v>
      </c>
      <c r="D40" s="123">
        <f t="shared" si="19"/>
        <v>20</v>
      </c>
      <c r="E40" s="123">
        <f t="shared" si="20"/>
        <v>20</v>
      </c>
      <c r="F40" s="123">
        <f t="shared" si="21"/>
        <v>20</v>
      </c>
      <c r="G40" s="123">
        <f t="shared" si="22"/>
        <v>14</v>
      </c>
      <c r="H40" s="196" t="str">
        <f t="shared" si="16"/>
        <v>↑</v>
      </c>
      <c r="I40" s="197">
        <f t="shared" si="17"/>
        <v>6</v>
      </c>
      <c r="J40" s="198">
        <f t="shared" si="18"/>
        <v>0.42857142857142855</v>
      </c>
      <c r="K40" s="125"/>
      <c r="L40" s="125" t="str">
        <f t="shared" si="23"/>
        <v>n.d.</v>
      </c>
      <c r="M40" s="125" t="str">
        <f t="shared" si="24"/>
        <v>n.d.</v>
      </c>
      <c r="N40" s="125" t="str">
        <f t="shared" si="25"/>
        <v>n.d.</v>
      </c>
      <c r="O40" s="124"/>
      <c r="P40" s="124">
        <f t="shared" si="26"/>
        <v>14</v>
      </c>
      <c r="Q40" s="124">
        <f t="shared" si="27"/>
        <v>14</v>
      </c>
      <c r="R40" s="124">
        <f t="shared" si="28"/>
        <v>14</v>
      </c>
      <c r="S40" s="124"/>
      <c r="T40" s="124" t="str">
        <f t="shared" si="29"/>
        <v>n.d.</v>
      </c>
      <c r="U40" s="124" t="str">
        <f t="shared" si="30"/>
        <v>n.d.</v>
      </c>
      <c r="V40" s="124" t="str">
        <f t="shared" si="31"/>
        <v>n.d.</v>
      </c>
    </row>
    <row r="41" spans="1:22" ht="15" customHeight="1">
      <c r="A41" s="3">
        <v>45</v>
      </c>
      <c r="B41" s="122" t="s">
        <v>83</v>
      </c>
      <c r="C41" s="133" t="s">
        <v>24</v>
      </c>
      <c r="D41" s="123">
        <f t="shared" si="19"/>
        <v>16</v>
      </c>
      <c r="E41" s="123">
        <f t="shared" si="20"/>
        <v>16</v>
      </c>
      <c r="F41" s="123">
        <f t="shared" si="21"/>
        <v>16</v>
      </c>
      <c r="G41" s="123">
        <f t="shared" si="22"/>
        <v>12</v>
      </c>
      <c r="H41" s="196" t="str">
        <f t="shared" si="16"/>
        <v>↑</v>
      </c>
      <c r="I41" s="197">
        <f t="shared" si="17"/>
        <v>4</v>
      </c>
      <c r="J41" s="198">
        <f t="shared" si="18"/>
        <v>0.33333333333333331</v>
      </c>
      <c r="K41" s="125"/>
      <c r="L41" s="125" t="str">
        <f t="shared" si="23"/>
        <v>n.d.</v>
      </c>
      <c r="M41" s="125" t="str">
        <f t="shared" si="24"/>
        <v>n.d.</v>
      </c>
      <c r="N41" s="125" t="str">
        <f t="shared" si="25"/>
        <v>n.d.</v>
      </c>
      <c r="O41" s="124"/>
      <c r="P41" s="124">
        <f t="shared" si="26"/>
        <v>14</v>
      </c>
      <c r="Q41" s="124">
        <f t="shared" si="27"/>
        <v>14</v>
      </c>
      <c r="R41" s="124">
        <f t="shared" si="28"/>
        <v>14</v>
      </c>
      <c r="S41" s="124"/>
      <c r="T41" s="124" t="str">
        <f t="shared" si="29"/>
        <v>n.d.</v>
      </c>
      <c r="U41" s="124" t="str">
        <f t="shared" si="30"/>
        <v>n.d.</v>
      </c>
      <c r="V41" s="124" t="str">
        <f t="shared" si="31"/>
        <v>n.d.</v>
      </c>
    </row>
    <row r="42" spans="1:22" ht="15" customHeight="1">
      <c r="A42" s="3">
        <v>46</v>
      </c>
      <c r="B42" s="122" t="s">
        <v>84</v>
      </c>
      <c r="C42" s="133" t="s">
        <v>28</v>
      </c>
      <c r="D42" s="123">
        <f t="shared" si="19"/>
        <v>10</v>
      </c>
      <c r="E42" s="123">
        <f t="shared" si="20"/>
        <v>10</v>
      </c>
      <c r="F42" s="123">
        <f t="shared" si="21"/>
        <v>10</v>
      </c>
      <c r="G42" s="123">
        <f t="shared" si="22"/>
        <v>10</v>
      </c>
      <c r="H42" s="196" t="str">
        <f t="shared" si="16"/>
        <v>=</v>
      </c>
      <c r="I42" s="197">
        <f t="shared" si="17"/>
        <v>0</v>
      </c>
      <c r="J42" s="198">
        <f t="shared" si="18"/>
        <v>0</v>
      </c>
      <c r="K42" s="125"/>
      <c r="L42" s="125" t="str">
        <f t="shared" si="23"/>
        <v>n.d.</v>
      </c>
      <c r="M42" s="125" t="str">
        <f t="shared" si="24"/>
        <v>n.d.</v>
      </c>
      <c r="N42" s="125" t="str">
        <f t="shared" si="25"/>
        <v>n.d.</v>
      </c>
      <c r="O42" s="124"/>
      <c r="P42" s="124" t="str">
        <f t="shared" si="26"/>
        <v>n.d.</v>
      </c>
      <c r="Q42" s="124" t="str">
        <f t="shared" si="27"/>
        <v>n.d.</v>
      </c>
      <c r="R42" s="124" t="str">
        <f t="shared" si="28"/>
        <v>n.d.</v>
      </c>
      <c r="S42" s="124"/>
      <c r="T42" s="124" t="str">
        <f t="shared" si="29"/>
        <v>n.d.</v>
      </c>
      <c r="U42" s="124" t="str">
        <f t="shared" si="30"/>
        <v>n.d.</v>
      </c>
      <c r="V42" s="124" t="str">
        <f t="shared" si="31"/>
        <v>n.d.</v>
      </c>
    </row>
    <row r="43" spans="1:22" ht="15" customHeight="1">
      <c r="A43" s="3">
        <v>47</v>
      </c>
      <c r="B43" s="122" t="s">
        <v>85</v>
      </c>
      <c r="C43" s="133" t="s">
        <v>29</v>
      </c>
      <c r="D43" s="123">
        <f t="shared" si="19"/>
        <v>40</v>
      </c>
      <c r="E43" s="123">
        <f t="shared" si="20"/>
        <v>40</v>
      </c>
      <c r="F43" s="123">
        <f t="shared" si="21"/>
        <v>40</v>
      </c>
      <c r="G43" s="123">
        <f t="shared" si="22"/>
        <v>39.333333333333336</v>
      </c>
      <c r="H43" s="196" t="str">
        <f t="shared" si="16"/>
        <v>↑</v>
      </c>
      <c r="I43" s="197">
        <f t="shared" si="17"/>
        <v>0.6666666666666643</v>
      </c>
      <c r="J43" s="198">
        <f t="shared" si="18"/>
        <v>1.6949152542372819E-2</v>
      </c>
      <c r="K43" s="125"/>
      <c r="L43" s="125" t="str">
        <f t="shared" si="23"/>
        <v>n.d.</v>
      </c>
      <c r="M43" s="125" t="str">
        <f t="shared" si="24"/>
        <v>n.d.</v>
      </c>
      <c r="N43" s="125" t="str">
        <f t="shared" si="25"/>
        <v>n.d.</v>
      </c>
      <c r="O43" s="124"/>
      <c r="P43" s="124" t="str">
        <f t="shared" si="26"/>
        <v>n.d.</v>
      </c>
      <c r="Q43" s="124" t="str">
        <f t="shared" si="27"/>
        <v>n.d.</v>
      </c>
      <c r="R43" s="124" t="str">
        <f t="shared" si="28"/>
        <v>n.d.</v>
      </c>
      <c r="S43" s="124"/>
      <c r="T43" s="124" t="str">
        <f t="shared" si="29"/>
        <v>n.d.</v>
      </c>
      <c r="U43" s="124" t="str">
        <f t="shared" si="30"/>
        <v>n.d.</v>
      </c>
      <c r="V43" s="124" t="str">
        <f t="shared" si="31"/>
        <v>n.d.</v>
      </c>
    </row>
    <row r="44" spans="1:22" ht="15" customHeight="1">
      <c r="A44" s="3">
        <v>48</v>
      </c>
      <c r="B44" s="122" t="s">
        <v>86</v>
      </c>
      <c r="C44" s="133" t="s">
        <v>30</v>
      </c>
      <c r="D44" s="123">
        <f t="shared" si="19"/>
        <v>150</v>
      </c>
      <c r="E44" s="123">
        <f t="shared" si="20"/>
        <v>150</v>
      </c>
      <c r="F44" s="123">
        <f t="shared" si="21"/>
        <v>150</v>
      </c>
      <c r="G44" s="123">
        <f t="shared" si="22"/>
        <v>140</v>
      </c>
      <c r="H44" s="196" t="str">
        <f t="shared" si="16"/>
        <v>↑</v>
      </c>
      <c r="I44" s="197">
        <f t="shared" si="17"/>
        <v>10</v>
      </c>
      <c r="J44" s="198">
        <f t="shared" si="18"/>
        <v>7.1428571428571425E-2</v>
      </c>
      <c r="K44" s="125"/>
      <c r="L44" s="125" t="str">
        <f t="shared" si="23"/>
        <v>n.d.</v>
      </c>
      <c r="M44" s="125" t="str">
        <f t="shared" si="24"/>
        <v>n.d.</v>
      </c>
      <c r="N44" s="125" t="str">
        <f t="shared" si="25"/>
        <v>n.d.</v>
      </c>
      <c r="O44" s="124"/>
      <c r="P44" s="124" t="str">
        <f t="shared" si="26"/>
        <v>n.d.</v>
      </c>
      <c r="Q44" s="124" t="str">
        <f t="shared" si="27"/>
        <v>n.d.</v>
      </c>
      <c r="R44" s="124" t="str">
        <f t="shared" si="28"/>
        <v>n.d.</v>
      </c>
      <c r="S44" s="124"/>
      <c r="T44" s="124" t="str">
        <f t="shared" si="29"/>
        <v>n.d.</v>
      </c>
      <c r="U44" s="124" t="str">
        <f t="shared" si="30"/>
        <v>n.d.</v>
      </c>
      <c r="V44" s="124" t="str">
        <f t="shared" si="31"/>
        <v>n.d.</v>
      </c>
    </row>
    <row r="45" spans="1:22" ht="15" customHeight="1">
      <c r="A45" s="3">
        <v>49</v>
      </c>
      <c r="B45" s="122" t="s">
        <v>86</v>
      </c>
      <c r="C45" s="133" t="s">
        <v>31</v>
      </c>
      <c r="D45" s="123">
        <f t="shared" si="19"/>
        <v>16</v>
      </c>
      <c r="E45" s="123">
        <f t="shared" si="20"/>
        <v>16</v>
      </c>
      <c r="F45" s="123">
        <f t="shared" si="21"/>
        <v>16</v>
      </c>
      <c r="G45" s="123">
        <f t="shared" si="22"/>
        <v>16.5</v>
      </c>
      <c r="H45" s="196" t="str">
        <f t="shared" si="16"/>
        <v>↓</v>
      </c>
      <c r="I45" s="197">
        <f t="shared" si="17"/>
        <v>-0.5</v>
      </c>
      <c r="J45" s="198">
        <f t="shared" si="18"/>
        <v>-3.0303030303030304E-2</v>
      </c>
      <c r="K45" s="125"/>
      <c r="L45" s="125" t="str">
        <f t="shared" si="23"/>
        <v>n.d.</v>
      </c>
      <c r="M45" s="125" t="str">
        <f t="shared" si="24"/>
        <v>n.d.</v>
      </c>
      <c r="N45" s="125" t="str">
        <f t="shared" si="25"/>
        <v>n.d.</v>
      </c>
      <c r="O45" s="124"/>
      <c r="P45" s="124">
        <f t="shared" si="26"/>
        <v>19</v>
      </c>
      <c r="Q45" s="124">
        <f t="shared" si="27"/>
        <v>18</v>
      </c>
      <c r="R45" s="124">
        <f t="shared" si="28"/>
        <v>20</v>
      </c>
      <c r="S45" s="124"/>
      <c r="T45" s="124" t="str">
        <f t="shared" si="29"/>
        <v>n.d.</v>
      </c>
      <c r="U45" s="124" t="str">
        <f t="shared" si="30"/>
        <v>n.d.</v>
      </c>
      <c r="V45" s="124" t="str">
        <f t="shared" si="31"/>
        <v>n.d.</v>
      </c>
    </row>
    <row r="46" spans="1:22" ht="15" customHeight="1">
      <c r="A46" s="3">
        <v>50</v>
      </c>
      <c r="B46" s="122" t="s">
        <v>87</v>
      </c>
      <c r="C46" s="133" t="s">
        <v>32</v>
      </c>
      <c r="D46" s="123">
        <f t="shared" si="19"/>
        <v>100</v>
      </c>
      <c r="E46" s="123">
        <f t="shared" si="20"/>
        <v>100</v>
      </c>
      <c r="F46" s="123">
        <f t="shared" si="21"/>
        <v>100</v>
      </c>
      <c r="G46" s="123">
        <f t="shared" si="22"/>
        <v>75</v>
      </c>
      <c r="H46" s="196" t="str">
        <f t="shared" si="16"/>
        <v>↑</v>
      </c>
      <c r="I46" s="197">
        <f t="shared" si="17"/>
        <v>25</v>
      </c>
      <c r="J46" s="198">
        <f t="shared" si="18"/>
        <v>0.33333333333333331</v>
      </c>
      <c r="K46" s="125"/>
      <c r="L46" s="125" t="str">
        <f t="shared" si="23"/>
        <v>n.d.</v>
      </c>
      <c r="M46" s="125" t="str">
        <f t="shared" si="24"/>
        <v>n.d.</v>
      </c>
      <c r="N46" s="125" t="str">
        <f t="shared" si="25"/>
        <v>n.d.</v>
      </c>
      <c r="O46" s="124"/>
      <c r="P46" s="124" t="str">
        <f t="shared" si="26"/>
        <v>n.d.</v>
      </c>
      <c r="Q46" s="124" t="str">
        <f t="shared" si="27"/>
        <v>n.d.</v>
      </c>
      <c r="R46" s="124" t="str">
        <f t="shared" si="28"/>
        <v>n.d.</v>
      </c>
      <c r="S46" s="124"/>
      <c r="T46" s="124" t="str">
        <f t="shared" si="29"/>
        <v>n.d.</v>
      </c>
      <c r="U46" s="124" t="str">
        <f t="shared" si="30"/>
        <v>n.d.</v>
      </c>
      <c r="V46" s="124" t="str">
        <f t="shared" si="31"/>
        <v>n.d.</v>
      </c>
    </row>
    <row r="47" spans="1:22" ht="15" customHeight="1">
      <c r="A47" s="3">
        <v>51</v>
      </c>
      <c r="B47" s="122" t="s">
        <v>87</v>
      </c>
      <c r="C47" s="133" t="s">
        <v>33</v>
      </c>
      <c r="D47" s="123">
        <f t="shared" si="19"/>
        <v>14</v>
      </c>
      <c r="E47" s="123">
        <f t="shared" si="20"/>
        <v>14</v>
      </c>
      <c r="F47" s="123">
        <f t="shared" si="21"/>
        <v>14</v>
      </c>
      <c r="G47" s="123">
        <f t="shared" si="22"/>
        <v>14.25</v>
      </c>
      <c r="H47" s="196" t="str">
        <f t="shared" si="16"/>
        <v>↓</v>
      </c>
      <c r="I47" s="197">
        <f t="shared" si="17"/>
        <v>-0.25</v>
      </c>
      <c r="J47" s="198">
        <f t="shared" si="18"/>
        <v>-1.7543859649122806E-2</v>
      </c>
      <c r="K47" s="125"/>
      <c r="L47" s="125" t="str">
        <f t="shared" si="23"/>
        <v>n.d.</v>
      </c>
      <c r="M47" s="125" t="str">
        <f t="shared" si="24"/>
        <v>n.d.</v>
      </c>
      <c r="N47" s="125" t="str">
        <f t="shared" si="25"/>
        <v>n.d.</v>
      </c>
      <c r="O47" s="124"/>
      <c r="P47" s="124" t="str">
        <f t="shared" si="26"/>
        <v>n.d.</v>
      </c>
      <c r="Q47" s="124" t="str">
        <f t="shared" si="27"/>
        <v>n.d.</v>
      </c>
      <c r="R47" s="124" t="str">
        <f t="shared" si="28"/>
        <v>n.d.</v>
      </c>
      <c r="S47" s="124"/>
      <c r="T47" s="124" t="str">
        <f t="shared" si="29"/>
        <v>n.d.</v>
      </c>
      <c r="U47" s="124" t="str">
        <f t="shared" si="30"/>
        <v>n.d.</v>
      </c>
      <c r="V47" s="124" t="str">
        <f t="shared" si="31"/>
        <v>n.d.</v>
      </c>
    </row>
    <row r="48" spans="1:22" ht="15" customHeight="1">
      <c r="A48" s="3">
        <v>52</v>
      </c>
      <c r="B48" s="122" t="s">
        <v>88</v>
      </c>
      <c r="C48" s="133" t="s">
        <v>24</v>
      </c>
      <c r="D48" s="123">
        <f t="shared" si="19"/>
        <v>250</v>
      </c>
      <c r="E48" s="123">
        <f t="shared" si="20"/>
        <v>250</v>
      </c>
      <c r="F48" s="123">
        <f t="shared" si="21"/>
        <v>250</v>
      </c>
      <c r="G48" s="123">
        <f t="shared" si="22"/>
        <v>225</v>
      </c>
      <c r="H48" s="196" t="str">
        <f t="shared" si="16"/>
        <v>↑</v>
      </c>
      <c r="I48" s="197">
        <f t="shared" si="17"/>
        <v>25</v>
      </c>
      <c r="J48" s="198">
        <f t="shared" si="18"/>
        <v>0.1111111111111111</v>
      </c>
      <c r="K48" s="125"/>
      <c r="L48" s="125" t="str">
        <f t="shared" si="23"/>
        <v>n.d.</v>
      </c>
      <c r="M48" s="125" t="str">
        <f t="shared" si="24"/>
        <v>n.d.</v>
      </c>
      <c r="N48" s="125" t="str">
        <f t="shared" si="25"/>
        <v>n.d.</v>
      </c>
      <c r="O48" s="124"/>
      <c r="P48" s="124">
        <f t="shared" si="26"/>
        <v>300</v>
      </c>
      <c r="Q48" s="124">
        <f t="shared" si="27"/>
        <v>300</v>
      </c>
      <c r="R48" s="124">
        <f t="shared" si="28"/>
        <v>300</v>
      </c>
      <c r="S48" s="124"/>
      <c r="T48" s="124" t="str">
        <f t="shared" si="29"/>
        <v>n.d.</v>
      </c>
      <c r="U48" s="124" t="str">
        <f t="shared" si="30"/>
        <v>n.d.</v>
      </c>
      <c r="V48" s="124" t="str">
        <f t="shared" si="31"/>
        <v>n.d.</v>
      </c>
    </row>
    <row r="49" spans="1:25" ht="15" customHeight="1">
      <c r="A49" s="3">
        <v>53</v>
      </c>
      <c r="B49" s="122" t="s">
        <v>89</v>
      </c>
      <c r="C49" s="133" t="s">
        <v>24</v>
      </c>
      <c r="D49" s="123">
        <f t="shared" si="19"/>
        <v>150</v>
      </c>
      <c r="E49" s="123">
        <f t="shared" si="20"/>
        <v>150</v>
      </c>
      <c r="F49" s="123">
        <f t="shared" si="21"/>
        <v>150</v>
      </c>
      <c r="G49" s="123">
        <f t="shared" si="22"/>
        <v>150</v>
      </c>
      <c r="H49" s="196" t="str">
        <f t="shared" si="16"/>
        <v>=</v>
      </c>
      <c r="I49" s="197">
        <f t="shared" si="17"/>
        <v>0</v>
      </c>
      <c r="J49" s="198">
        <f t="shared" si="18"/>
        <v>0</v>
      </c>
      <c r="K49" s="125"/>
      <c r="L49" s="125" t="str">
        <f t="shared" si="23"/>
        <v>n.d.</v>
      </c>
      <c r="M49" s="125" t="str">
        <f t="shared" si="24"/>
        <v>n.d.</v>
      </c>
      <c r="N49" s="125" t="str">
        <f t="shared" si="25"/>
        <v>n.d.</v>
      </c>
      <c r="O49" s="124"/>
      <c r="P49" s="124" t="str">
        <f t="shared" si="26"/>
        <v>n.d.</v>
      </c>
      <c r="Q49" s="124" t="str">
        <f t="shared" si="27"/>
        <v>n.d.</v>
      </c>
      <c r="R49" s="124" t="str">
        <f t="shared" si="28"/>
        <v>n.d.</v>
      </c>
      <c r="S49" s="124"/>
      <c r="T49" s="124" t="str">
        <f t="shared" si="29"/>
        <v>n.d.</v>
      </c>
      <c r="U49" s="124" t="str">
        <f t="shared" si="30"/>
        <v>n.d.</v>
      </c>
      <c r="V49" s="124" t="str">
        <f t="shared" si="31"/>
        <v>n.d.</v>
      </c>
    </row>
    <row r="50" spans="1:25" ht="15" customHeight="1">
      <c r="A50" s="3">
        <v>54</v>
      </c>
      <c r="B50" s="122" t="s">
        <v>90</v>
      </c>
      <c r="C50" s="133" t="s">
        <v>34</v>
      </c>
      <c r="D50" s="123">
        <f t="shared" si="19"/>
        <v>15.909090909090908</v>
      </c>
      <c r="E50" s="123">
        <f t="shared" si="20"/>
        <v>15</v>
      </c>
      <c r="F50" s="123">
        <f t="shared" si="21"/>
        <v>18</v>
      </c>
      <c r="G50" s="123">
        <f t="shared" si="22"/>
        <v>12</v>
      </c>
      <c r="H50" s="196" t="str">
        <f t="shared" si="16"/>
        <v>↑</v>
      </c>
      <c r="I50" s="197">
        <f t="shared" si="17"/>
        <v>3.9090909090909083</v>
      </c>
      <c r="J50" s="198">
        <f t="shared" si="18"/>
        <v>0.32575757575757569</v>
      </c>
      <c r="K50" s="125"/>
      <c r="L50" s="125" t="str">
        <f t="shared" si="23"/>
        <v>n.d.</v>
      </c>
      <c r="M50" s="125" t="str">
        <f t="shared" si="24"/>
        <v>n.d.</v>
      </c>
      <c r="N50" s="125" t="str">
        <f t="shared" si="25"/>
        <v>n.d.</v>
      </c>
      <c r="O50" s="124"/>
      <c r="P50" s="124" t="str">
        <f t="shared" si="26"/>
        <v>n.d.</v>
      </c>
      <c r="Q50" s="124" t="str">
        <f t="shared" si="27"/>
        <v>n.d.</v>
      </c>
      <c r="R50" s="124" t="str">
        <f t="shared" si="28"/>
        <v>n.d.</v>
      </c>
      <c r="S50" s="124"/>
      <c r="T50" s="124" t="str">
        <f t="shared" si="29"/>
        <v>n.d.</v>
      </c>
      <c r="U50" s="124" t="str">
        <f t="shared" si="30"/>
        <v>n.d.</v>
      </c>
      <c r="V50" s="124" t="str">
        <f t="shared" si="31"/>
        <v>n.d.</v>
      </c>
    </row>
    <row r="51" spans="1:25" ht="15" customHeight="1">
      <c r="A51" s="3">
        <v>55</v>
      </c>
      <c r="B51" s="122" t="s">
        <v>140</v>
      </c>
      <c r="C51" s="133" t="s">
        <v>141</v>
      </c>
      <c r="D51" s="123" t="str">
        <f t="shared" si="19"/>
        <v>n.d.</v>
      </c>
      <c r="E51" s="123" t="str">
        <f t="shared" si="20"/>
        <v>n.d.</v>
      </c>
      <c r="F51" s="123" t="str">
        <f t="shared" si="21"/>
        <v>n.d.</v>
      </c>
      <c r="G51" s="123" t="str">
        <f t="shared" si="22"/>
        <v>n.d.</v>
      </c>
      <c r="H51" s="196" t="str">
        <f t="shared" si="16"/>
        <v/>
      </c>
      <c r="I51" s="197" t="str">
        <f t="shared" si="17"/>
        <v/>
      </c>
      <c r="J51" s="198" t="str">
        <f t="shared" si="18"/>
        <v/>
      </c>
      <c r="K51" s="125"/>
      <c r="L51" s="125" t="str">
        <f t="shared" si="23"/>
        <v>n.d.</v>
      </c>
      <c r="M51" s="125" t="str">
        <f t="shared" si="24"/>
        <v>n.d.</v>
      </c>
      <c r="N51" s="125" t="str">
        <f t="shared" si="25"/>
        <v>n.d.</v>
      </c>
      <c r="O51" s="124"/>
      <c r="P51" s="124" t="str">
        <f t="shared" si="26"/>
        <v>n.d.</v>
      </c>
      <c r="Q51" s="124" t="str">
        <f t="shared" si="27"/>
        <v>n.d.</v>
      </c>
      <c r="R51" s="124" t="str">
        <f t="shared" si="28"/>
        <v>n.d.</v>
      </c>
      <c r="S51" s="124"/>
      <c r="T51" s="124" t="str">
        <f t="shared" si="29"/>
        <v>n.d.</v>
      </c>
      <c r="U51" s="124" t="str">
        <f t="shared" si="30"/>
        <v>n.d.</v>
      </c>
      <c r="V51" s="124" t="str">
        <f t="shared" si="31"/>
        <v>n.d.</v>
      </c>
    </row>
    <row r="52" spans="1:25" ht="15" customHeight="1">
      <c r="A52" s="3">
        <v>56</v>
      </c>
      <c r="B52" s="122" t="s">
        <v>91</v>
      </c>
      <c r="C52" s="133" t="s">
        <v>35</v>
      </c>
      <c r="D52" s="123">
        <f t="shared" si="19"/>
        <v>17.90909090909091</v>
      </c>
      <c r="E52" s="123">
        <f t="shared" si="20"/>
        <v>17</v>
      </c>
      <c r="F52" s="123">
        <f t="shared" si="21"/>
        <v>20</v>
      </c>
      <c r="G52" s="123">
        <f t="shared" si="22"/>
        <v>13.833333333333334</v>
      </c>
      <c r="H52" s="196" t="str">
        <f t="shared" si="16"/>
        <v>↑</v>
      </c>
      <c r="I52" s="197">
        <f t="shared" si="17"/>
        <v>4.0757575757575761</v>
      </c>
      <c r="J52" s="198">
        <f t="shared" si="18"/>
        <v>0.29463307776560788</v>
      </c>
      <c r="K52" s="125"/>
      <c r="L52" s="125" t="str">
        <f t="shared" si="23"/>
        <v>n.d.</v>
      </c>
      <c r="M52" s="125" t="str">
        <f t="shared" si="24"/>
        <v>n.d.</v>
      </c>
      <c r="N52" s="125" t="str">
        <f t="shared" si="25"/>
        <v>n.d.</v>
      </c>
      <c r="O52" s="124"/>
      <c r="P52" s="124">
        <f t="shared" si="26"/>
        <v>15.5</v>
      </c>
      <c r="Q52" s="124">
        <f t="shared" si="27"/>
        <v>15</v>
      </c>
      <c r="R52" s="124">
        <f t="shared" si="28"/>
        <v>16</v>
      </c>
      <c r="S52" s="124"/>
      <c r="T52" s="124" t="str">
        <f t="shared" si="29"/>
        <v>n.d.</v>
      </c>
      <c r="U52" s="124" t="str">
        <f t="shared" si="30"/>
        <v>n.d.</v>
      </c>
      <c r="V52" s="124" t="str">
        <f t="shared" si="31"/>
        <v>n.d.</v>
      </c>
    </row>
    <row r="53" spans="1:25" ht="15" customHeight="1">
      <c r="A53" s="3">
        <v>57</v>
      </c>
      <c r="B53" s="122" t="s">
        <v>92</v>
      </c>
      <c r="C53" s="133" t="s">
        <v>49</v>
      </c>
      <c r="D53" s="123">
        <f t="shared" si="19"/>
        <v>45</v>
      </c>
      <c r="E53" s="123">
        <f t="shared" si="20"/>
        <v>45</v>
      </c>
      <c r="F53" s="123">
        <f t="shared" si="21"/>
        <v>45</v>
      </c>
      <c r="G53" s="123">
        <f t="shared" si="22"/>
        <v>45</v>
      </c>
      <c r="H53" s="196" t="str">
        <f t="shared" si="16"/>
        <v>=</v>
      </c>
      <c r="I53" s="197">
        <f t="shared" si="17"/>
        <v>0</v>
      </c>
      <c r="J53" s="198">
        <f t="shared" si="18"/>
        <v>0</v>
      </c>
      <c r="K53" s="125"/>
      <c r="L53" s="125" t="str">
        <f t="shared" si="23"/>
        <v>n.d.</v>
      </c>
      <c r="M53" s="125" t="str">
        <f t="shared" si="24"/>
        <v>n.d.</v>
      </c>
      <c r="N53" s="125" t="str">
        <f t="shared" si="25"/>
        <v>n.d.</v>
      </c>
      <c r="O53" s="124"/>
      <c r="P53" s="124">
        <f t="shared" si="26"/>
        <v>50</v>
      </c>
      <c r="Q53" s="124">
        <f t="shared" si="27"/>
        <v>50</v>
      </c>
      <c r="R53" s="124">
        <f t="shared" si="28"/>
        <v>50</v>
      </c>
      <c r="S53" s="124"/>
      <c r="T53" s="124" t="str">
        <f t="shared" si="29"/>
        <v>n.d.</v>
      </c>
      <c r="U53" s="124" t="str">
        <f t="shared" si="30"/>
        <v>n.d.</v>
      </c>
      <c r="V53" s="124" t="str">
        <f t="shared" si="31"/>
        <v>n.d.</v>
      </c>
    </row>
    <row r="54" spans="1:25" s="2" customFormat="1" ht="15" customHeight="1">
      <c r="A54" s="2">
        <v>58</v>
      </c>
      <c r="B54" s="122" t="s">
        <v>93</v>
      </c>
      <c r="C54" s="133" t="s">
        <v>25</v>
      </c>
      <c r="D54" s="123">
        <f t="shared" si="19"/>
        <v>27</v>
      </c>
      <c r="E54" s="123">
        <f t="shared" si="20"/>
        <v>27</v>
      </c>
      <c r="F54" s="123">
        <f t="shared" si="21"/>
        <v>27</v>
      </c>
      <c r="G54" s="123">
        <f t="shared" si="22"/>
        <v>29</v>
      </c>
      <c r="H54" s="196" t="str">
        <f t="shared" si="16"/>
        <v>↓</v>
      </c>
      <c r="I54" s="197">
        <f t="shared" si="17"/>
        <v>-2</v>
      </c>
      <c r="J54" s="198">
        <f t="shared" si="18"/>
        <v>-6.8965517241379309E-2</v>
      </c>
      <c r="K54" s="126"/>
      <c r="L54" s="126" t="str">
        <f t="shared" si="23"/>
        <v>n.d.</v>
      </c>
      <c r="M54" s="126" t="str">
        <f t="shared" si="24"/>
        <v>n.d.</v>
      </c>
      <c r="N54" s="126" t="str">
        <f t="shared" si="25"/>
        <v>n.d.</v>
      </c>
      <c r="O54" s="124"/>
      <c r="P54" s="124">
        <f t="shared" si="26"/>
        <v>30</v>
      </c>
      <c r="Q54" s="124">
        <f t="shared" si="27"/>
        <v>30</v>
      </c>
      <c r="R54" s="124">
        <f t="shared" si="28"/>
        <v>30</v>
      </c>
      <c r="S54" s="124"/>
      <c r="T54" s="124" t="str">
        <f t="shared" si="29"/>
        <v>n.d.</v>
      </c>
      <c r="U54" s="124" t="str">
        <f t="shared" si="30"/>
        <v>n.d.</v>
      </c>
      <c r="V54" s="124" t="str">
        <f t="shared" si="31"/>
        <v>n.d.</v>
      </c>
      <c r="W54" s="17"/>
    </row>
    <row r="55" spans="1:25" ht="15" customHeight="1" thickBot="1">
      <c r="A55" s="3">
        <v>59</v>
      </c>
      <c r="B55" s="122" t="s">
        <v>94</v>
      </c>
      <c r="C55" s="133" t="s">
        <v>36</v>
      </c>
      <c r="D55" s="123">
        <f t="shared" si="19"/>
        <v>10</v>
      </c>
      <c r="E55" s="123">
        <f t="shared" si="20"/>
        <v>10</v>
      </c>
      <c r="F55" s="123">
        <f t="shared" si="21"/>
        <v>10</v>
      </c>
      <c r="G55" s="123">
        <f t="shared" si="22"/>
        <v>10.333333333333334</v>
      </c>
      <c r="H55" s="196" t="str">
        <f t="shared" si="16"/>
        <v>↓</v>
      </c>
      <c r="I55" s="197">
        <f t="shared" si="17"/>
        <v>-0.33333333333333393</v>
      </c>
      <c r="J55" s="198">
        <f t="shared" si="18"/>
        <v>-3.2258064516129087E-2</v>
      </c>
      <c r="K55" s="125"/>
      <c r="L55" s="125" t="str">
        <f t="shared" si="23"/>
        <v>n.d.</v>
      </c>
      <c r="M55" s="125" t="str">
        <f t="shared" si="24"/>
        <v>n.d.</v>
      </c>
      <c r="N55" s="125" t="str">
        <f t="shared" si="25"/>
        <v>n.d.</v>
      </c>
      <c r="O55" s="124"/>
      <c r="P55" s="124">
        <f t="shared" si="26"/>
        <v>11</v>
      </c>
      <c r="Q55" s="124">
        <f t="shared" si="27"/>
        <v>10</v>
      </c>
      <c r="R55" s="124">
        <f t="shared" si="28"/>
        <v>12</v>
      </c>
      <c r="S55" s="124"/>
      <c r="T55" s="124" t="str">
        <f t="shared" si="29"/>
        <v>n.d.</v>
      </c>
      <c r="U55" s="124" t="str">
        <f t="shared" si="30"/>
        <v>n.d.</v>
      </c>
      <c r="V55" s="124" t="str">
        <f t="shared" si="31"/>
        <v>n.d.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213" t="s">
        <v>284</v>
      </c>
      <c r="C56" s="214"/>
      <c r="D56" s="210"/>
      <c r="E56" s="211"/>
      <c r="F56" s="211"/>
      <c r="G56" s="211"/>
      <c r="H56" s="215"/>
      <c r="I56" s="216"/>
      <c r="J56" s="212"/>
      <c r="K56" s="128"/>
      <c r="L56" s="128"/>
      <c r="M56" s="128"/>
      <c r="N56" s="128"/>
      <c r="O56" s="94"/>
      <c r="P56" s="94"/>
      <c r="Q56" s="94"/>
      <c r="R56" s="94"/>
      <c r="S56" s="94"/>
      <c r="T56" s="94"/>
      <c r="U56" s="94"/>
      <c r="V56" s="94"/>
      <c r="W56" s="17"/>
      <c r="X56" s="2" t="e">
        <f>+LOWER(CONCATENATE(SUBSTITUTE(#REF!," ",""),"pasado"))</f>
        <v>#REF!</v>
      </c>
    </row>
    <row r="57" spans="1:25" ht="15" customHeight="1">
      <c r="B57" s="87" t="s">
        <v>200</v>
      </c>
      <c r="C57" s="82"/>
      <c r="D57" s="83"/>
      <c r="E57" s="83"/>
      <c r="F57" s="83"/>
      <c r="G57" s="84"/>
      <c r="H57" s="85"/>
      <c r="I57" s="127"/>
      <c r="J57" s="127"/>
      <c r="K57" s="129"/>
      <c r="L57" s="129"/>
      <c r="M57" s="129"/>
      <c r="N57" s="129"/>
      <c r="O57" s="94"/>
      <c r="P57" s="94"/>
      <c r="Q57" s="94"/>
      <c r="R57" s="94"/>
      <c r="S57" s="94"/>
      <c r="T57" s="94"/>
      <c r="U57" s="94"/>
      <c r="V57" s="94"/>
    </row>
    <row r="58" spans="1:25" ht="15" customHeight="1">
      <c r="B58" s="86" t="s">
        <v>199</v>
      </c>
      <c r="C58" s="87"/>
      <c r="D58" s="88"/>
      <c r="E58" s="88"/>
      <c r="F58" s="88"/>
      <c r="G58" s="88"/>
      <c r="H58" s="89"/>
      <c r="I58" s="130"/>
      <c r="J58" s="131"/>
      <c r="K58" s="129"/>
      <c r="L58" s="129"/>
      <c r="M58" s="129"/>
      <c r="N58" s="129"/>
      <c r="O58" s="94"/>
      <c r="P58" s="94"/>
      <c r="Q58" s="94"/>
      <c r="R58" s="94"/>
      <c r="S58" s="94"/>
      <c r="T58" s="94"/>
      <c r="U58" s="94"/>
      <c r="V58" s="94"/>
    </row>
    <row r="59" spans="1:25" ht="15" customHeight="1">
      <c r="B59" s="86" t="str">
        <f>+CONCATENATE("Plazas visitadas este día: "&amp;PROPER(B5)&amp;", "&amp;PROPER(L5)&amp;", "&amp;PROPER(P5)&amp;", "&amp;PROPER(T5)&amp;".")</f>
        <v>Plazas visitadas este día: Mercado De Mayoreo La Tiendona, San Salvador, Santa Ana, Sensuntepeque, San Miguel.</v>
      </c>
      <c r="C59" s="92"/>
      <c r="D59" s="81"/>
      <c r="E59" s="81"/>
      <c r="F59" s="81"/>
      <c r="G59" s="81"/>
      <c r="H59" s="93"/>
      <c r="I59" s="132"/>
      <c r="J59" s="129"/>
      <c r="K59" s="129"/>
      <c r="L59" s="129"/>
      <c r="M59" s="129"/>
      <c r="N59" s="129"/>
      <c r="O59" s="94"/>
      <c r="P59" s="94"/>
      <c r="Q59" s="94"/>
      <c r="R59" s="94"/>
      <c r="S59" s="94"/>
      <c r="T59" s="94"/>
      <c r="U59" s="94"/>
      <c r="V59" s="94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algorithmName="SHA-512" hashValue="opWGdd+vJOFeYDbNSpa5cPUkNym9HQSmuYBib8hQ7LRmIQAsj+kSAricNJZc2g3A5Gs94keh8ZlktFGxf6YmLA==" saltValue="V0bzpfVv3UQppmYVOFTPtA==" spinCount="100000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4" priority="5" operator="greaterThanOrEqual">
      <formula>0.15</formula>
    </cfRule>
    <cfRule type="cellIs" dxfId="243" priority="6" operator="lessThan">
      <formula>0</formula>
    </cfRule>
  </conditionalFormatting>
  <conditionalFormatting sqref="I7:I55">
    <cfRule type="cellIs" dxfId="242" priority="4" stopIfTrue="1" operator="lessThan">
      <formula>0</formula>
    </cfRule>
  </conditionalFormatting>
  <conditionalFormatting sqref="I7:J55">
    <cfRule type="cellIs" dxfId="241" priority="3" operator="greaterThan">
      <formula>0</formula>
    </cfRule>
  </conditionalFormatting>
  <conditionalFormatting sqref="H7:H55">
    <cfRule type="cellIs" dxfId="240" priority="1" operator="equal">
      <formula>"↓"</formula>
    </cfRule>
    <cfRule type="cellIs" dxfId="239" priority="2" operator="equal">
      <formula>"↑"</formula>
    </cfRule>
  </conditionalFormatting>
  <dataValidations count="4">
    <dataValidation type="list" showInputMessage="1" showErrorMessage="1" sqref="T5:V5" xr:uid="{00000000-0002-0000-0500-000000000000}">
      <formula1>deporiente</formula1>
    </dataValidation>
    <dataValidation type="list" showInputMessage="1" showErrorMessage="1" sqref="P5:R5" xr:uid="{00000000-0002-0000-0500-000001000000}">
      <formula1>depcentral</formula1>
    </dataValidation>
    <dataValidation type="list" showInputMessage="1" showErrorMessage="1" sqref="L5:N5" xr:uid="{00000000-0002-0000-0500-000002000000}">
      <formula1>depoccidente</formula1>
    </dataValidation>
    <dataValidation showInputMessage="1" showErrorMessage="1" sqref="B5:J5" xr:uid="{00000000-0002-0000-0500-000003000000}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23 D25:J55 D24:F24 H24:J24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4">
    <pageSetUpPr fitToPage="1"/>
  </sheetPr>
  <dimension ref="A1:Z47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1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INDECAEA0290224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A3" s="121"/>
      <c r="B3" s="243">
        <f>Y7</f>
        <v>45334</v>
      </c>
      <c r="C3" s="243"/>
      <c r="D3" s="243"/>
      <c r="E3" s="243"/>
      <c r="F3" s="243"/>
      <c r="G3" s="243"/>
      <c r="H3" s="243"/>
      <c r="I3" s="243"/>
      <c r="J3" s="243"/>
      <c r="K3" s="243"/>
      <c r="L3" s="243"/>
      <c r="M3" s="243"/>
      <c r="N3" s="243"/>
      <c r="O3" s="243"/>
      <c r="P3" s="243"/>
      <c r="Q3" s="243"/>
      <c r="R3" s="243"/>
      <c r="S3" s="243"/>
      <c r="T3" s="243"/>
      <c r="U3" s="243"/>
      <c r="V3" s="243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45" t="s">
        <v>253</v>
      </c>
      <c r="C5" s="245"/>
      <c r="D5" s="245"/>
      <c r="E5" s="245"/>
      <c r="F5" s="245"/>
      <c r="G5" s="245"/>
      <c r="H5" s="245"/>
      <c r="I5" s="245"/>
      <c r="J5" s="246"/>
      <c r="K5" s="106"/>
      <c r="L5" s="247" t="str">
        <f>+Hortalizas!L5</f>
        <v>SANTA ANA</v>
      </c>
      <c r="M5" s="247"/>
      <c r="N5" s="248"/>
      <c r="O5" s="107"/>
      <c r="P5" s="247" t="str">
        <f>+Hortalizas!P5</f>
        <v>SENSUNTEPEQUE</v>
      </c>
      <c r="Q5" s="247"/>
      <c r="R5" s="249"/>
      <c r="S5" s="107"/>
      <c r="T5" s="247" t="str">
        <f>+Hortalizas!T5</f>
        <v>SAN MIGUEL</v>
      </c>
      <c r="U5" s="247"/>
      <c r="V5" s="247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12/feb</v>
      </c>
      <c r="E6" s="111" t="s">
        <v>0</v>
      </c>
      <c r="F6" s="111" t="s">
        <v>1</v>
      </c>
      <c r="G6" s="112" t="str">
        <f>CONCATENATE(Y5," ",TEXT(Z8,"dd/mmm"))</f>
        <v>Promedio 09/feb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2" t="s">
        <v>95</v>
      </c>
      <c r="C7" s="133" t="s">
        <v>24</v>
      </c>
      <c r="D7" s="134">
        <f t="shared" ref="D7:D40" si="0">IF(ISERROR(VLOOKUP(CONCATENATE(A7,"TIENDONA"),sansalvador,5,FALSE)),"n.d.",VLOOKUP(CONCATENATE(A7,"TIENDONA"),sansalvador,5,FALSE))</f>
        <v>30</v>
      </c>
      <c r="E7" s="134">
        <f t="shared" ref="E7:E40" si="1">IF( ISERROR(VLOOKUP(CONCATENATE(A7,"TIENDONA"),sansalvador,6,FALSE)),"n.d.",VLOOKUP(CONCATENATE(A7,"TIENDONA"),sansalvador,6,FALSE))</f>
        <v>30</v>
      </c>
      <c r="F7" s="134">
        <f t="shared" ref="F7:F40" si="2">IF( ISERROR(VLOOKUP(CONCATENATE(A7,"TIENDONA"),sansalvador,7,FALSE)),"n.d.",VLOOKUP(CONCATENATE(A7,"TIENDONA"),sansalvador,7,FALSE))</f>
        <v>30</v>
      </c>
      <c r="G7" s="134" t="str">
        <f t="shared" ref="G7:G40" si="3">IF(ISERROR(VLOOKUP(CONCATENATE(A7,"TIENDONA"),sansalvadorpasado,5,FALSE)),"n.d.",VLOOKUP(CONCATENATE(A7,"TIENDONA"),sansalvadorpasado,5,FALSE))</f>
        <v>n.d.</v>
      </c>
      <c r="H7" s="196" t="str">
        <f t="shared" ref="H7" si="4">IF(D7="n.d.","",IF(G7="n.d.","",IF(D7=G7,"=",IF(D7&gt;G7,"↑","↓"))))</f>
        <v/>
      </c>
      <c r="I7" s="197" t="str">
        <f t="shared" ref="I7" si="5">IF(D7="n.d.","",IF(G7="n.d.","",(D7-G7)))</f>
        <v/>
      </c>
      <c r="J7" s="198" t="str">
        <f t="shared" ref="J7" si="6">IF(D7="n.d.","",IF(G7="n.d.","",(D7-G7)/G7))</f>
        <v/>
      </c>
      <c r="K7" s="251"/>
      <c r="L7" s="134" t="str">
        <f t="shared" ref="L7:L40" si="7">IF(ISERROR(VLOOKUP(CONCATENATE(A7,$L$5),sansalvador,5,FALSE)),"n.d.",VLOOKUP(CONCATENATE(A7,$L$5),sansalvador,5,FALSE))</f>
        <v>n.d.</v>
      </c>
      <c r="M7" s="134" t="str">
        <f t="shared" ref="M7:M40" si="8">IF(ISERROR(VLOOKUP(CONCATENATE(A7,$L$5),sansalvador,6,FALSE)),"n.d.",VLOOKUP(CONCATENATE(A7,$L$5),sansalvador,6,FALSE))</f>
        <v>n.d.</v>
      </c>
      <c r="N7" s="134" t="str">
        <f t="shared" ref="N7:N40" si="9">IF(ISERROR(VLOOKUP(CONCATENATE(A7,$L$5),sansalvador,7,FALSE)),"n.d.",VLOOKUP(CONCATENATE(A7,$L$5),sansalvador,7,FALSE))</f>
        <v>n.d.</v>
      </c>
      <c r="O7" s="135"/>
      <c r="P7" s="134" t="str">
        <f t="shared" ref="P7:P40" si="10">IF(ISERROR(VLOOKUP(CONCATENATE(A7,$P$5),sansalvador,5,FALSE)),"n.d.",VLOOKUP(CONCATENATE(A7,$P$5),sansalvador,5,FALSE))</f>
        <v>n.d.</v>
      </c>
      <c r="Q7" s="134" t="str">
        <f t="shared" ref="Q7:Q40" si="11">IF(ISERROR(VLOOKUP(CONCATENATE(A7,$P$5),sansalvador,6,FALSE)),"n.d.",VLOOKUP(CONCATENATE(A7,$P$5),sansalvador,6,FALSE))</f>
        <v>n.d.</v>
      </c>
      <c r="R7" s="134" t="str">
        <f t="shared" ref="R7:R40" si="12">IF(ISERROR(VLOOKUP(CONCATENATE(A7,$P$5),sansalvador,7,FALSE)),"n.d.",VLOOKUP(CONCATENATE(A7,$P$5),sansalvador,7,FALSE))</f>
        <v>n.d.</v>
      </c>
      <c r="S7" s="135"/>
      <c r="T7" s="134" t="str">
        <f t="shared" ref="T7:T40" si="13">IF(ISERROR(VLOOKUP(CONCATENATE(A7,$T$5),sansalvador,5,FALSE)),"n.d.",VLOOKUP(CONCATENATE(A7,$T$5),sansalvador,5,FALSE))</f>
        <v>n.d.</v>
      </c>
      <c r="U7" s="134" t="str">
        <f t="shared" ref="U7:U40" si="14">IF(ISERROR(VLOOKUP(CONCATENATE(A7,$T$5),sansalvador,6,FALSE)),"n.d.",VLOOKUP(CONCATENATE(A7,$T$5),sansalvador,6,FALSE))</f>
        <v>n.d.</v>
      </c>
      <c r="V7" s="134" t="str">
        <f t="shared" ref="V7:V40" si="15">IF(ISERROR(VLOOKUP(CONCATENATE(A7,$T$5),sansalvador,7,FALSE)),"n.d.",VLOOKUP(CONCATENATE(A7,$T$5),sansalvador,7,FALSE))</f>
        <v>n.d.</v>
      </c>
      <c r="X7" s="6" t="s">
        <v>177</v>
      </c>
      <c r="Y7" s="22">
        <f>+VLOOKUP(1111,sansalvador,3,FALSE)</f>
        <v>45334</v>
      </c>
      <c r="Z7" s="22">
        <f>+Y7</f>
        <v>45334</v>
      </c>
    </row>
    <row r="8" spans="1:26" ht="15" customHeight="1">
      <c r="A8" s="3">
        <v>61</v>
      </c>
      <c r="B8" s="122" t="s">
        <v>136</v>
      </c>
      <c r="C8" s="133" t="s">
        <v>24</v>
      </c>
      <c r="D8" s="134">
        <f t="shared" si="0"/>
        <v>25</v>
      </c>
      <c r="E8" s="134">
        <f t="shared" si="1"/>
        <v>25</v>
      </c>
      <c r="F8" s="134">
        <f t="shared" si="2"/>
        <v>25</v>
      </c>
      <c r="G8" s="134" t="str">
        <f t="shared" si="3"/>
        <v>n.d.</v>
      </c>
      <c r="H8" s="196" t="str">
        <f t="shared" ref="H8:H40" si="16">IF(D8="n.d.","",IF(G8="n.d.","",IF(D8=G8,"=",IF(D8&gt;G8,"↑","↓"))))</f>
        <v/>
      </c>
      <c r="I8" s="197" t="str">
        <f t="shared" ref="I8:I40" si="17">IF(D8="n.d.","",IF(G8="n.d.","",(D8-G8)))</f>
        <v/>
      </c>
      <c r="J8" s="198" t="str">
        <f t="shared" ref="J8:J40" si="18">IF(D8="n.d.","",IF(G8="n.d.","",(D8-G8)/G8))</f>
        <v/>
      </c>
      <c r="K8" s="251"/>
      <c r="L8" s="134" t="str">
        <f t="shared" si="7"/>
        <v>n.d.</v>
      </c>
      <c r="M8" s="134" t="str">
        <f t="shared" si="8"/>
        <v>n.d.</v>
      </c>
      <c r="N8" s="134" t="str">
        <f t="shared" si="9"/>
        <v>n.d.</v>
      </c>
      <c r="O8" s="135"/>
      <c r="P8" s="134" t="str">
        <f t="shared" si="10"/>
        <v>n.d.</v>
      </c>
      <c r="Q8" s="134" t="str">
        <f t="shared" si="11"/>
        <v>n.d.</v>
      </c>
      <c r="R8" s="134" t="str">
        <f t="shared" si="12"/>
        <v>n.d.</v>
      </c>
      <c r="S8" s="135"/>
      <c r="T8" s="134" t="str">
        <f t="shared" si="13"/>
        <v>n.d.</v>
      </c>
      <c r="U8" s="134" t="str">
        <f t="shared" si="14"/>
        <v>n.d.</v>
      </c>
      <c r="V8" s="134" t="str">
        <f t="shared" si="15"/>
        <v>n.d.</v>
      </c>
      <c r="X8" s="6" t="s">
        <v>178</v>
      </c>
      <c r="Y8" s="22">
        <f>+VLOOKUP(9999,sansalvador,3,FALSE)</f>
        <v>45331</v>
      </c>
      <c r="Z8" s="22">
        <f>+Y8</f>
        <v>45331</v>
      </c>
    </row>
    <row r="9" spans="1:26" ht="15" customHeight="1">
      <c r="A9" s="3">
        <v>62</v>
      </c>
      <c r="B9" s="122" t="s">
        <v>96</v>
      </c>
      <c r="C9" s="133" t="s">
        <v>37</v>
      </c>
      <c r="D9" s="134">
        <f t="shared" si="0"/>
        <v>24</v>
      </c>
      <c r="E9" s="134">
        <f t="shared" si="1"/>
        <v>24</v>
      </c>
      <c r="F9" s="134">
        <f t="shared" si="2"/>
        <v>24</v>
      </c>
      <c r="G9" s="134">
        <f t="shared" si="3"/>
        <v>24.75</v>
      </c>
      <c r="H9" s="196" t="str">
        <f t="shared" si="16"/>
        <v>↓</v>
      </c>
      <c r="I9" s="197">
        <f t="shared" si="17"/>
        <v>-0.75</v>
      </c>
      <c r="J9" s="198">
        <f t="shared" si="18"/>
        <v>-3.0303030303030304E-2</v>
      </c>
      <c r="K9" s="251"/>
      <c r="L9" s="134" t="str">
        <f t="shared" si="7"/>
        <v>n.d.</v>
      </c>
      <c r="M9" s="134" t="str">
        <f t="shared" si="8"/>
        <v>n.d.</v>
      </c>
      <c r="N9" s="134" t="str">
        <f t="shared" si="9"/>
        <v>n.d.</v>
      </c>
      <c r="O9" s="135"/>
      <c r="P9" s="134">
        <f t="shared" si="10"/>
        <v>28</v>
      </c>
      <c r="Q9" s="134">
        <f t="shared" si="11"/>
        <v>28</v>
      </c>
      <c r="R9" s="134">
        <f t="shared" si="12"/>
        <v>28</v>
      </c>
      <c r="S9" s="135"/>
      <c r="T9" s="134" t="str">
        <f t="shared" si="13"/>
        <v>n.d.</v>
      </c>
      <c r="U9" s="134" t="str">
        <f t="shared" si="14"/>
        <v>n.d.</v>
      </c>
      <c r="V9" s="134" t="str">
        <f t="shared" si="15"/>
        <v>n.d.</v>
      </c>
    </row>
    <row r="10" spans="1:26" ht="15" customHeight="1">
      <c r="A10" s="3">
        <v>63</v>
      </c>
      <c r="B10" s="122" t="s">
        <v>97</v>
      </c>
      <c r="C10" s="133" t="s">
        <v>38</v>
      </c>
      <c r="D10" s="134">
        <f t="shared" si="0"/>
        <v>22</v>
      </c>
      <c r="E10" s="134">
        <f t="shared" si="1"/>
        <v>22</v>
      </c>
      <c r="F10" s="134">
        <f t="shared" si="2"/>
        <v>22</v>
      </c>
      <c r="G10" s="134">
        <f t="shared" si="3"/>
        <v>22.75</v>
      </c>
      <c r="H10" s="196" t="str">
        <f t="shared" si="16"/>
        <v>↓</v>
      </c>
      <c r="I10" s="197">
        <f t="shared" si="17"/>
        <v>-0.75</v>
      </c>
      <c r="J10" s="198">
        <f t="shared" si="18"/>
        <v>-3.2967032967032968E-2</v>
      </c>
      <c r="K10" s="251"/>
      <c r="L10" s="134" t="str">
        <f t="shared" si="7"/>
        <v>n.d.</v>
      </c>
      <c r="M10" s="134" t="str">
        <f t="shared" si="8"/>
        <v>n.d.</v>
      </c>
      <c r="N10" s="134" t="str">
        <f t="shared" si="9"/>
        <v>n.d.</v>
      </c>
      <c r="O10" s="135"/>
      <c r="P10" s="134">
        <f t="shared" si="10"/>
        <v>25</v>
      </c>
      <c r="Q10" s="134">
        <f t="shared" si="11"/>
        <v>24</v>
      </c>
      <c r="R10" s="134">
        <f t="shared" si="12"/>
        <v>26</v>
      </c>
      <c r="S10" s="135"/>
      <c r="T10" s="134" t="str">
        <f t="shared" si="13"/>
        <v>n.d.</v>
      </c>
      <c r="U10" s="134" t="str">
        <f t="shared" si="14"/>
        <v>n.d.</v>
      </c>
      <c r="V10" s="134" t="str">
        <f t="shared" si="15"/>
        <v>n.d.</v>
      </c>
    </row>
    <row r="11" spans="1:26" ht="15" customHeight="1">
      <c r="A11" s="3">
        <v>64</v>
      </c>
      <c r="B11" s="122" t="s">
        <v>98</v>
      </c>
      <c r="C11" s="133" t="s">
        <v>39</v>
      </c>
      <c r="D11" s="134">
        <f t="shared" si="0"/>
        <v>9.6</v>
      </c>
      <c r="E11" s="134">
        <f t="shared" si="1"/>
        <v>8</v>
      </c>
      <c r="F11" s="134">
        <f t="shared" si="2"/>
        <v>10</v>
      </c>
      <c r="G11" s="134">
        <f t="shared" si="3"/>
        <v>10</v>
      </c>
      <c r="H11" s="196" t="str">
        <f t="shared" si="16"/>
        <v>↓</v>
      </c>
      <c r="I11" s="197">
        <f t="shared" si="17"/>
        <v>-0.40000000000000036</v>
      </c>
      <c r="J11" s="198">
        <f t="shared" si="18"/>
        <v>-4.0000000000000036E-2</v>
      </c>
      <c r="K11" s="251"/>
      <c r="L11" s="134" t="str">
        <f t="shared" si="7"/>
        <v>n.d.</v>
      </c>
      <c r="M11" s="134" t="str">
        <f t="shared" si="8"/>
        <v>n.d.</v>
      </c>
      <c r="N11" s="134" t="str">
        <f t="shared" si="9"/>
        <v>n.d.</v>
      </c>
      <c r="O11" s="135"/>
      <c r="P11" s="134">
        <f t="shared" si="10"/>
        <v>12.25</v>
      </c>
      <c r="Q11" s="134">
        <f t="shared" si="11"/>
        <v>12</v>
      </c>
      <c r="R11" s="134">
        <f t="shared" si="12"/>
        <v>13</v>
      </c>
      <c r="S11" s="135"/>
      <c r="T11" s="134" t="str">
        <f t="shared" si="13"/>
        <v>n.d.</v>
      </c>
      <c r="U11" s="134" t="str">
        <f t="shared" si="14"/>
        <v>n.d.</v>
      </c>
      <c r="V11" s="134" t="str">
        <f t="shared" si="15"/>
        <v>n.d.</v>
      </c>
    </row>
    <row r="12" spans="1:26" ht="15" customHeight="1">
      <c r="A12" s="3">
        <v>65</v>
      </c>
      <c r="B12" s="122" t="s">
        <v>98</v>
      </c>
      <c r="C12" s="133" t="s">
        <v>24</v>
      </c>
      <c r="D12" s="134">
        <f t="shared" si="0"/>
        <v>8</v>
      </c>
      <c r="E12" s="134">
        <f t="shared" si="1"/>
        <v>8</v>
      </c>
      <c r="F12" s="134">
        <f t="shared" si="2"/>
        <v>8</v>
      </c>
      <c r="G12" s="134">
        <f t="shared" si="3"/>
        <v>8</v>
      </c>
      <c r="H12" s="196" t="str">
        <f t="shared" si="16"/>
        <v>=</v>
      </c>
      <c r="I12" s="197">
        <f t="shared" si="17"/>
        <v>0</v>
      </c>
      <c r="J12" s="198">
        <f t="shared" si="18"/>
        <v>0</v>
      </c>
      <c r="K12" s="251"/>
      <c r="L12" s="134" t="str">
        <f t="shared" si="7"/>
        <v>n.d.</v>
      </c>
      <c r="M12" s="134" t="str">
        <f t="shared" si="8"/>
        <v>n.d.</v>
      </c>
      <c r="N12" s="134" t="str">
        <f t="shared" si="9"/>
        <v>n.d.</v>
      </c>
      <c r="O12" s="135"/>
      <c r="P12" s="134" t="str">
        <f t="shared" si="10"/>
        <v>n.d.</v>
      </c>
      <c r="Q12" s="134" t="str">
        <f t="shared" si="11"/>
        <v>n.d.</v>
      </c>
      <c r="R12" s="134" t="str">
        <f t="shared" si="12"/>
        <v>n.d.</v>
      </c>
      <c r="S12" s="135"/>
      <c r="T12" s="134" t="str">
        <f t="shared" si="13"/>
        <v>n.d.</v>
      </c>
      <c r="U12" s="134" t="str">
        <f t="shared" si="14"/>
        <v>n.d.</v>
      </c>
      <c r="V12" s="134" t="str">
        <f t="shared" si="15"/>
        <v>n.d.</v>
      </c>
    </row>
    <row r="13" spans="1:26" ht="15" customHeight="1">
      <c r="A13" s="3">
        <v>66</v>
      </c>
      <c r="B13" s="122" t="s">
        <v>99</v>
      </c>
      <c r="C13" s="133" t="s">
        <v>24</v>
      </c>
      <c r="D13" s="134">
        <f t="shared" si="0"/>
        <v>70</v>
      </c>
      <c r="E13" s="134">
        <f t="shared" si="1"/>
        <v>70</v>
      </c>
      <c r="F13" s="134">
        <f t="shared" si="2"/>
        <v>70</v>
      </c>
      <c r="G13" s="134">
        <f t="shared" si="3"/>
        <v>66.666666666666671</v>
      </c>
      <c r="H13" s="196" t="str">
        <f t="shared" si="16"/>
        <v>↑</v>
      </c>
      <c r="I13" s="197">
        <f t="shared" si="17"/>
        <v>3.3333333333333286</v>
      </c>
      <c r="J13" s="198">
        <f t="shared" si="18"/>
        <v>4.9999999999999926E-2</v>
      </c>
      <c r="K13" s="251"/>
      <c r="L13" s="134" t="str">
        <f t="shared" si="7"/>
        <v>n.d.</v>
      </c>
      <c r="M13" s="134" t="str">
        <f t="shared" si="8"/>
        <v>n.d.</v>
      </c>
      <c r="N13" s="134" t="str">
        <f t="shared" si="9"/>
        <v>n.d.</v>
      </c>
      <c r="O13" s="135"/>
      <c r="P13" s="134" t="str">
        <f t="shared" si="10"/>
        <v>n.d.</v>
      </c>
      <c r="Q13" s="134" t="str">
        <f t="shared" si="11"/>
        <v>n.d.</v>
      </c>
      <c r="R13" s="134" t="str">
        <f t="shared" si="12"/>
        <v>n.d.</v>
      </c>
      <c r="S13" s="135"/>
      <c r="T13" s="134" t="str">
        <f t="shared" si="13"/>
        <v>n.d.</v>
      </c>
      <c r="U13" s="134" t="str">
        <f t="shared" si="14"/>
        <v>n.d.</v>
      </c>
      <c r="V13" s="134" t="str">
        <f t="shared" si="15"/>
        <v>n.d.</v>
      </c>
    </row>
    <row r="14" spans="1:26" ht="15" customHeight="1">
      <c r="A14" s="3">
        <v>67</v>
      </c>
      <c r="B14" s="122" t="s">
        <v>100</v>
      </c>
      <c r="C14" s="133" t="s">
        <v>40</v>
      </c>
      <c r="D14" s="134">
        <f t="shared" si="0"/>
        <v>68.333333333333329</v>
      </c>
      <c r="E14" s="134">
        <f t="shared" si="1"/>
        <v>65</v>
      </c>
      <c r="F14" s="134">
        <f t="shared" si="2"/>
        <v>70</v>
      </c>
      <c r="G14" s="134">
        <f t="shared" si="3"/>
        <v>61.666666666666664</v>
      </c>
      <c r="H14" s="196" t="str">
        <f t="shared" si="16"/>
        <v>↑</v>
      </c>
      <c r="I14" s="197">
        <f t="shared" si="17"/>
        <v>6.6666666666666643</v>
      </c>
      <c r="J14" s="198">
        <f t="shared" si="18"/>
        <v>0.10810810810810807</v>
      </c>
      <c r="K14" s="251"/>
      <c r="L14" s="134" t="str">
        <f t="shared" si="7"/>
        <v>n.d.</v>
      </c>
      <c r="M14" s="134" t="str">
        <f t="shared" si="8"/>
        <v>n.d.</v>
      </c>
      <c r="N14" s="134" t="str">
        <f t="shared" si="9"/>
        <v>n.d.</v>
      </c>
      <c r="O14" s="135"/>
      <c r="P14" s="134" t="str">
        <f t="shared" si="10"/>
        <v>n.d.</v>
      </c>
      <c r="Q14" s="134" t="str">
        <f t="shared" si="11"/>
        <v>n.d.</v>
      </c>
      <c r="R14" s="134" t="str">
        <f t="shared" si="12"/>
        <v>n.d.</v>
      </c>
      <c r="S14" s="135"/>
      <c r="T14" s="134" t="str">
        <f t="shared" si="13"/>
        <v>n.d.</v>
      </c>
      <c r="U14" s="134" t="str">
        <f t="shared" si="14"/>
        <v>n.d.</v>
      </c>
      <c r="V14" s="134" t="str">
        <f t="shared" si="15"/>
        <v>n.d.</v>
      </c>
    </row>
    <row r="15" spans="1:26" ht="15" customHeight="1">
      <c r="A15" s="3">
        <v>68</v>
      </c>
      <c r="B15" s="122" t="s">
        <v>101</v>
      </c>
      <c r="C15" s="133" t="s">
        <v>41</v>
      </c>
      <c r="D15" s="134">
        <f t="shared" si="0"/>
        <v>12</v>
      </c>
      <c r="E15" s="134">
        <f t="shared" si="1"/>
        <v>12</v>
      </c>
      <c r="F15" s="134">
        <f t="shared" si="2"/>
        <v>12</v>
      </c>
      <c r="G15" s="134">
        <f t="shared" si="3"/>
        <v>12.5</v>
      </c>
      <c r="H15" s="196" t="str">
        <f t="shared" si="16"/>
        <v>↓</v>
      </c>
      <c r="I15" s="197">
        <f t="shared" si="17"/>
        <v>-0.5</v>
      </c>
      <c r="J15" s="198">
        <f t="shared" si="18"/>
        <v>-0.04</v>
      </c>
      <c r="K15" s="136"/>
      <c r="L15" s="137" t="str">
        <f t="shared" si="7"/>
        <v>n.d.</v>
      </c>
      <c r="M15" s="137" t="str">
        <f t="shared" si="8"/>
        <v>n.d.</v>
      </c>
      <c r="N15" s="137" t="str">
        <f t="shared" si="9"/>
        <v>n.d.</v>
      </c>
      <c r="O15" s="135"/>
      <c r="P15" s="138">
        <f t="shared" si="10"/>
        <v>13</v>
      </c>
      <c r="Q15" s="138">
        <f t="shared" si="11"/>
        <v>12</v>
      </c>
      <c r="R15" s="138">
        <f t="shared" si="12"/>
        <v>15</v>
      </c>
      <c r="S15" s="135"/>
      <c r="T15" s="138" t="str">
        <f t="shared" si="13"/>
        <v>n.d.</v>
      </c>
      <c r="U15" s="138" t="str">
        <f t="shared" si="14"/>
        <v>n.d.</v>
      </c>
      <c r="V15" s="138" t="str">
        <f t="shared" si="15"/>
        <v>n.d.</v>
      </c>
    </row>
    <row r="16" spans="1:26" ht="15" customHeight="1">
      <c r="A16" s="3">
        <v>69</v>
      </c>
      <c r="B16" s="122" t="s">
        <v>102</v>
      </c>
      <c r="C16" s="133" t="s">
        <v>24</v>
      </c>
      <c r="D16" s="134">
        <f t="shared" si="0"/>
        <v>7.666666666666667</v>
      </c>
      <c r="E16" s="134">
        <f t="shared" si="1"/>
        <v>7</v>
      </c>
      <c r="F16" s="134">
        <f t="shared" si="2"/>
        <v>9</v>
      </c>
      <c r="G16" s="134">
        <f t="shared" si="3"/>
        <v>8</v>
      </c>
      <c r="H16" s="196" t="str">
        <f t="shared" si="16"/>
        <v>↓</v>
      </c>
      <c r="I16" s="197">
        <f t="shared" si="17"/>
        <v>-0.33333333333333304</v>
      </c>
      <c r="J16" s="198">
        <f t="shared" si="18"/>
        <v>-4.166666666666663E-2</v>
      </c>
      <c r="K16" s="136"/>
      <c r="L16" s="137" t="str">
        <f t="shared" si="7"/>
        <v>n.d.</v>
      </c>
      <c r="M16" s="137" t="str">
        <f t="shared" si="8"/>
        <v>n.d.</v>
      </c>
      <c r="N16" s="137" t="str">
        <f t="shared" si="9"/>
        <v>n.d.</v>
      </c>
      <c r="O16" s="135"/>
      <c r="P16" s="138">
        <f t="shared" si="10"/>
        <v>9</v>
      </c>
      <c r="Q16" s="138">
        <f t="shared" si="11"/>
        <v>8</v>
      </c>
      <c r="R16" s="138">
        <f t="shared" si="12"/>
        <v>10</v>
      </c>
      <c r="S16" s="135"/>
      <c r="T16" s="138" t="str">
        <f t="shared" si="13"/>
        <v>n.d.</v>
      </c>
      <c r="U16" s="138" t="str">
        <f t="shared" si="14"/>
        <v>n.d.</v>
      </c>
      <c r="V16" s="138" t="str">
        <f t="shared" si="15"/>
        <v>n.d.</v>
      </c>
    </row>
    <row r="17" spans="1:22" ht="15" customHeight="1">
      <c r="A17" s="3">
        <v>70</v>
      </c>
      <c r="B17" s="122" t="s">
        <v>134</v>
      </c>
      <c r="C17" s="133" t="s">
        <v>135</v>
      </c>
      <c r="D17" s="134" t="str">
        <f t="shared" si="0"/>
        <v>n.d.</v>
      </c>
      <c r="E17" s="134" t="str">
        <f t="shared" si="1"/>
        <v>n.d.</v>
      </c>
      <c r="F17" s="134" t="str">
        <f t="shared" si="2"/>
        <v>n.d.</v>
      </c>
      <c r="G17" s="134" t="str">
        <f t="shared" si="3"/>
        <v>n.d.</v>
      </c>
      <c r="H17" s="196" t="str">
        <f t="shared" si="16"/>
        <v/>
      </c>
      <c r="I17" s="197" t="str">
        <f t="shared" si="17"/>
        <v/>
      </c>
      <c r="J17" s="198" t="str">
        <f t="shared" si="18"/>
        <v/>
      </c>
      <c r="K17" s="136"/>
      <c r="L17" s="137" t="str">
        <f t="shared" si="7"/>
        <v>n.d.</v>
      </c>
      <c r="M17" s="137" t="str">
        <f t="shared" si="8"/>
        <v>n.d.</v>
      </c>
      <c r="N17" s="137" t="str">
        <f t="shared" si="9"/>
        <v>n.d.</v>
      </c>
      <c r="O17" s="135"/>
      <c r="P17" s="138" t="str">
        <f t="shared" si="10"/>
        <v>n.d.</v>
      </c>
      <c r="Q17" s="138" t="str">
        <f t="shared" si="11"/>
        <v>n.d.</v>
      </c>
      <c r="R17" s="138" t="str">
        <f t="shared" si="12"/>
        <v>n.d.</v>
      </c>
      <c r="S17" s="135"/>
      <c r="T17" s="138" t="str">
        <f t="shared" si="13"/>
        <v>n.d.</v>
      </c>
      <c r="U17" s="138" t="str">
        <f t="shared" si="14"/>
        <v>n.d.</v>
      </c>
      <c r="V17" s="138" t="str">
        <f t="shared" si="15"/>
        <v>n.d.</v>
      </c>
    </row>
    <row r="18" spans="1:22" ht="15" customHeight="1">
      <c r="A18" s="3">
        <v>71</v>
      </c>
      <c r="B18" s="122" t="s">
        <v>133</v>
      </c>
      <c r="C18" s="133" t="s">
        <v>24</v>
      </c>
      <c r="D18" s="134" t="str">
        <f t="shared" si="0"/>
        <v>n.d.</v>
      </c>
      <c r="E18" s="134" t="str">
        <f t="shared" si="1"/>
        <v>n.d.</v>
      </c>
      <c r="F18" s="134" t="str">
        <f t="shared" si="2"/>
        <v>n.d.</v>
      </c>
      <c r="G18" s="134" t="str">
        <f t="shared" si="3"/>
        <v>n.d.</v>
      </c>
      <c r="H18" s="196" t="str">
        <f t="shared" si="16"/>
        <v/>
      </c>
      <c r="I18" s="197" t="str">
        <f t="shared" si="17"/>
        <v/>
      </c>
      <c r="J18" s="198" t="str">
        <f t="shared" si="18"/>
        <v/>
      </c>
      <c r="K18" s="136"/>
      <c r="L18" s="137" t="str">
        <f t="shared" si="7"/>
        <v>n.d.</v>
      </c>
      <c r="M18" s="137" t="str">
        <f t="shared" si="8"/>
        <v>n.d.</v>
      </c>
      <c r="N18" s="137" t="str">
        <f t="shared" si="9"/>
        <v>n.d.</v>
      </c>
      <c r="O18" s="135"/>
      <c r="P18" s="138" t="str">
        <f t="shared" si="10"/>
        <v>n.d.</v>
      </c>
      <c r="Q18" s="138" t="str">
        <f t="shared" si="11"/>
        <v>n.d.</v>
      </c>
      <c r="R18" s="138" t="str">
        <f t="shared" si="12"/>
        <v>n.d.</v>
      </c>
      <c r="S18" s="135"/>
      <c r="T18" s="138" t="str">
        <f t="shared" si="13"/>
        <v>n.d.</v>
      </c>
      <c r="U18" s="138" t="str">
        <f t="shared" si="14"/>
        <v>n.d.</v>
      </c>
      <c r="V18" s="138" t="str">
        <f t="shared" si="15"/>
        <v>n.d.</v>
      </c>
    </row>
    <row r="19" spans="1:22" ht="15" customHeight="1">
      <c r="A19" s="3">
        <v>72</v>
      </c>
      <c r="B19" s="122" t="s">
        <v>103</v>
      </c>
      <c r="C19" s="133" t="s">
        <v>24</v>
      </c>
      <c r="D19" s="134">
        <f t="shared" si="0"/>
        <v>14.75</v>
      </c>
      <c r="E19" s="134">
        <f t="shared" si="1"/>
        <v>14</v>
      </c>
      <c r="F19" s="134">
        <f t="shared" si="2"/>
        <v>15</v>
      </c>
      <c r="G19" s="134">
        <f t="shared" si="3"/>
        <v>15.5</v>
      </c>
      <c r="H19" s="196" t="str">
        <f t="shared" si="16"/>
        <v>↓</v>
      </c>
      <c r="I19" s="197">
        <f t="shared" si="17"/>
        <v>-0.75</v>
      </c>
      <c r="J19" s="198">
        <f t="shared" si="18"/>
        <v>-4.8387096774193547E-2</v>
      </c>
      <c r="K19" s="136"/>
      <c r="L19" s="137" t="str">
        <f t="shared" si="7"/>
        <v>n.d.</v>
      </c>
      <c r="M19" s="137" t="str">
        <f t="shared" si="8"/>
        <v>n.d.</v>
      </c>
      <c r="N19" s="137" t="str">
        <f t="shared" si="9"/>
        <v>n.d.</v>
      </c>
      <c r="O19" s="135"/>
      <c r="P19" s="138">
        <f t="shared" si="10"/>
        <v>15.25</v>
      </c>
      <c r="Q19" s="138">
        <f t="shared" si="11"/>
        <v>12</v>
      </c>
      <c r="R19" s="138">
        <f t="shared" si="12"/>
        <v>18</v>
      </c>
      <c r="S19" s="135"/>
      <c r="T19" s="138" t="str">
        <f t="shared" si="13"/>
        <v>n.d.</v>
      </c>
      <c r="U19" s="138" t="str">
        <f t="shared" si="14"/>
        <v>n.d.</v>
      </c>
      <c r="V19" s="138" t="str">
        <f t="shared" si="15"/>
        <v>n.d.</v>
      </c>
    </row>
    <row r="20" spans="1:22" ht="15" customHeight="1">
      <c r="A20" s="3">
        <v>73</v>
      </c>
      <c r="B20" s="122" t="s">
        <v>104</v>
      </c>
      <c r="C20" s="133" t="s">
        <v>24</v>
      </c>
      <c r="D20" s="134">
        <f t="shared" si="0"/>
        <v>12.75</v>
      </c>
      <c r="E20" s="134">
        <f t="shared" si="1"/>
        <v>12</v>
      </c>
      <c r="F20" s="134">
        <f t="shared" si="2"/>
        <v>13</v>
      </c>
      <c r="G20" s="134">
        <f t="shared" si="3"/>
        <v>13.5</v>
      </c>
      <c r="H20" s="196" t="str">
        <f t="shared" si="16"/>
        <v>↓</v>
      </c>
      <c r="I20" s="197">
        <f t="shared" si="17"/>
        <v>-0.75</v>
      </c>
      <c r="J20" s="198">
        <f t="shared" si="18"/>
        <v>-5.5555555555555552E-2</v>
      </c>
      <c r="K20" s="136"/>
      <c r="L20" s="137" t="str">
        <f t="shared" si="7"/>
        <v>n.d.</v>
      </c>
      <c r="M20" s="137" t="str">
        <f t="shared" si="8"/>
        <v>n.d.</v>
      </c>
      <c r="N20" s="137" t="str">
        <f t="shared" si="9"/>
        <v>n.d.</v>
      </c>
      <c r="O20" s="135"/>
      <c r="P20" s="138">
        <f t="shared" si="10"/>
        <v>15</v>
      </c>
      <c r="Q20" s="138">
        <f t="shared" si="11"/>
        <v>15</v>
      </c>
      <c r="R20" s="138">
        <f t="shared" si="12"/>
        <v>15</v>
      </c>
      <c r="S20" s="135"/>
      <c r="T20" s="138" t="str">
        <f t="shared" si="13"/>
        <v>n.d.</v>
      </c>
      <c r="U20" s="138" t="str">
        <f t="shared" si="14"/>
        <v>n.d.</v>
      </c>
      <c r="V20" s="138" t="str">
        <f t="shared" si="15"/>
        <v>n.d.</v>
      </c>
    </row>
    <row r="21" spans="1:22" ht="15" customHeight="1">
      <c r="A21" s="3">
        <v>74</v>
      </c>
      <c r="B21" s="122" t="s">
        <v>105</v>
      </c>
      <c r="C21" s="133" t="s">
        <v>24</v>
      </c>
      <c r="D21" s="134">
        <f t="shared" si="0"/>
        <v>12</v>
      </c>
      <c r="E21" s="134">
        <f t="shared" si="1"/>
        <v>12</v>
      </c>
      <c r="F21" s="134">
        <f t="shared" si="2"/>
        <v>12</v>
      </c>
      <c r="G21" s="134">
        <f t="shared" si="3"/>
        <v>12</v>
      </c>
      <c r="H21" s="196" t="str">
        <f t="shared" si="16"/>
        <v>=</v>
      </c>
      <c r="I21" s="197">
        <f t="shared" si="17"/>
        <v>0</v>
      </c>
      <c r="J21" s="198">
        <f t="shared" si="18"/>
        <v>0</v>
      </c>
      <c r="K21" s="136"/>
      <c r="L21" s="137" t="str">
        <f t="shared" si="7"/>
        <v>n.d.</v>
      </c>
      <c r="M21" s="137" t="str">
        <f t="shared" si="8"/>
        <v>n.d.</v>
      </c>
      <c r="N21" s="137" t="str">
        <f t="shared" si="9"/>
        <v>n.d.</v>
      </c>
      <c r="O21" s="135"/>
      <c r="P21" s="138">
        <f t="shared" si="10"/>
        <v>12</v>
      </c>
      <c r="Q21" s="138">
        <f t="shared" si="11"/>
        <v>12</v>
      </c>
      <c r="R21" s="138">
        <f t="shared" si="12"/>
        <v>12</v>
      </c>
      <c r="S21" s="135"/>
      <c r="T21" s="138" t="str">
        <f t="shared" si="13"/>
        <v>n.d.</v>
      </c>
      <c r="U21" s="138" t="str">
        <f t="shared" si="14"/>
        <v>n.d.</v>
      </c>
      <c r="V21" s="138" t="str">
        <f t="shared" si="15"/>
        <v>n.d.</v>
      </c>
    </row>
    <row r="22" spans="1:22" ht="15" customHeight="1">
      <c r="A22" s="3">
        <v>75</v>
      </c>
      <c r="B22" s="122" t="s">
        <v>106</v>
      </c>
      <c r="C22" s="133" t="s">
        <v>24</v>
      </c>
      <c r="D22" s="134">
        <f t="shared" si="0"/>
        <v>8</v>
      </c>
      <c r="E22" s="134">
        <f t="shared" si="1"/>
        <v>8</v>
      </c>
      <c r="F22" s="134">
        <f t="shared" si="2"/>
        <v>8</v>
      </c>
      <c r="G22" s="134">
        <f t="shared" si="3"/>
        <v>8</v>
      </c>
      <c r="H22" s="196" t="str">
        <f t="shared" si="16"/>
        <v>=</v>
      </c>
      <c r="I22" s="197">
        <f t="shared" si="17"/>
        <v>0</v>
      </c>
      <c r="J22" s="198">
        <f t="shared" si="18"/>
        <v>0</v>
      </c>
      <c r="K22" s="136"/>
      <c r="L22" s="137" t="str">
        <f t="shared" si="7"/>
        <v>n.d.</v>
      </c>
      <c r="M22" s="137" t="str">
        <f t="shared" si="8"/>
        <v>n.d.</v>
      </c>
      <c r="N22" s="137" t="str">
        <f t="shared" si="9"/>
        <v>n.d.</v>
      </c>
      <c r="O22" s="135"/>
      <c r="P22" s="138" t="str">
        <f t="shared" si="10"/>
        <v>n.d.</v>
      </c>
      <c r="Q22" s="138" t="str">
        <f t="shared" si="11"/>
        <v>n.d.</v>
      </c>
      <c r="R22" s="138" t="str">
        <f t="shared" si="12"/>
        <v>n.d.</v>
      </c>
      <c r="S22" s="135"/>
      <c r="T22" s="138" t="str">
        <f t="shared" si="13"/>
        <v>n.d.</v>
      </c>
      <c r="U22" s="138" t="str">
        <f t="shared" si="14"/>
        <v>n.d.</v>
      </c>
      <c r="V22" s="138" t="str">
        <f t="shared" si="15"/>
        <v>n.d.</v>
      </c>
    </row>
    <row r="23" spans="1:22" ht="15" customHeight="1">
      <c r="A23" s="3">
        <v>76</v>
      </c>
      <c r="B23" s="122" t="s">
        <v>107</v>
      </c>
      <c r="C23" s="133" t="s">
        <v>42</v>
      </c>
      <c r="D23" s="134">
        <f t="shared" si="0"/>
        <v>4</v>
      </c>
      <c r="E23" s="134">
        <f t="shared" si="1"/>
        <v>4</v>
      </c>
      <c r="F23" s="134">
        <f t="shared" si="2"/>
        <v>4</v>
      </c>
      <c r="G23" s="134">
        <f t="shared" si="3"/>
        <v>5</v>
      </c>
      <c r="H23" s="196" t="str">
        <f t="shared" si="16"/>
        <v>↓</v>
      </c>
      <c r="I23" s="197">
        <f t="shared" si="17"/>
        <v>-1</v>
      </c>
      <c r="J23" s="198">
        <f t="shared" si="18"/>
        <v>-0.2</v>
      </c>
      <c r="K23" s="136"/>
      <c r="L23" s="137" t="str">
        <f t="shared" si="7"/>
        <v>n.d.</v>
      </c>
      <c r="M23" s="137" t="str">
        <f t="shared" si="8"/>
        <v>n.d.</v>
      </c>
      <c r="N23" s="137" t="str">
        <f t="shared" si="9"/>
        <v>n.d.</v>
      </c>
      <c r="O23" s="135"/>
      <c r="P23" s="138">
        <f t="shared" si="10"/>
        <v>6.5</v>
      </c>
      <c r="Q23" s="138">
        <f t="shared" si="11"/>
        <v>5</v>
      </c>
      <c r="R23" s="138">
        <f t="shared" si="12"/>
        <v>8</v>
      </c>
      <c r="S23" s="135"/>
      <c r="T23" s="138" t="str">
        <f t="shared" si="13"/>
        <v>n.d.</v>
      </c>
      <c r="U23" s="138" t="str">
        <f t="shared" si="14"/>
        <v>n.d.</v>
      </c>
      <c r="V23" s="138" t="str">
        <f t="shared" si="15"/>
        <v>n.d.</v>
      </c>
    </row>
    <row r="24" spans="1:22" ht="15" customHeight="1">
      <c r="A24" s="3">
        <v>77</v>
      </c>
      <c r="B24" s="122" t="s">
        <v>108</v>
      </c>
      <c r="C24" s="133" t="s">
        <v>43</v>
      </c>
      <c r="D24" s="134">
        <f t="shared" si="0"/>
        <v>3</v>
      </c>
      <c r="E24" s="134">
        <f t="shared" si="1"/>
        <v>3</v>
      </c>
      <c r="F24" s="134">
        <f t="shared" si="2"/>
        <v>3</v>
      </c>
      <c r="G24" s="134">
        <f t="shared" si="3"/>
        <v>3</v>
      </c>
      <c r="H24" s="196" t="str">
        <f t="shared" si="16"/>
        <v>=</v>
      </c>
      <c r="I24" s="197">
        <f t="shared" si="17"/>
        <v>0</v>
      </c>
      <c r="J24" s="198">
        <f t="shared" si="18"/>
        <v>0</v>
      </c>
      <c r="K24" s="136"/>
      <c r="L24" s="137" t="str">
        <f t="shared" si="7"/>
        <v>n.d.</v>
      </c>
      <c r="M24" s="137" t="str">
        <f t="shared" si="8"/>
        <v>n.d.</v>
      </c>
      <c r="N24" s="137" t="str">
        <f t="shared" si="9"/>
        <v>n.d.</v>
      </c>
      <c r="O24" s="135"/>
      <c r="P24" s="138" t="str">
        <f t="shared" si="10"/>
        <v>n.d.</v>
      </c>
      <c r="Q24" s="138" t="str">
        <f t="shared" si="11"/>
        <v>n.d.</v>
      </c>
      <c r="R24" s="138" t="str">
        <f t="shared" si="12"/>
        <v>n.d.</v>
      </c>
      <c r="S24" s="135"/>
      <c r="T24" s="138" t="str">
        <f t="shared" si="13"/>
        <v>n.d.</v>
      </c>
      <c r="U24" s="138" t="str">
        <f t="shared" si="14"/>
        <v>n.d.</v>
      </c>
      <c r="V24" s="138" t="str">
        <f t="shared" si="15"/>
        <v>n.d.</v>
      </c>
    </row>
    <row r="25" spans="1:22" ht="15" customHeight="1">
      <c r="A25" s="3">
        <v>78</v>
      </c>
      <c r="B25" s="122" t="s">
        <v>109</v>
      </c>
      <c r="C25" s="133" t="s">
        <v>24</v>
      </c>
      <c r="D25" s="134">
        <f t="shared" si="0"/>
        <v>32</v>
      </c>
      <c r="E25" s="134">
        <f t="shared" si="1"/>
        <v>32</v>
      </c>
      <c r="F25" s="134">
        <f t="shared" si="2"/>
        <v>32</v>
      </c>
      <c r="G25" s="134">
        <f t="shared" si="3"/>
        <v>32</v>
      </c>
      <c r="H25" s="196" t="str">
        <f t="shared" si="16"/>
        <v>=</v>
      </c>
      <c r="I25" s="197">
        <f t="shared" si="17"/>
        <v>0</v>
      </c>
      <c r="J25" s="198">
        <f t="shared" si="18"/>
        <v>0</v>
      </c>
      <c r="K25" s="136"/>
      <c r="L25" s="137" t="str">
        <f t="shared" si="7"/>
        <v>n.d.</v>
      </c>
      <c r="M25" s="137" t="str">
        <f t="shared" si="8"/>
        <v>n.d.</v>
      </c>
      <c r="N25" s="137" t="str">
        <f t="shared" si="9"/>
        <v>n.d.</v>
      </c>
      <c r="O25" s="135"/>
      <c r="P25" s="138">
        <f t="shared" si="10"/>
        <v>40</v>
      </c>
      <c r="Q25" s="138">
        <f t="shared" si="11"/>
        <v>40</v>
      </c>
      <c r="R25" s="138">
        <f t="shared" si="12"/>
        <v>40</v>
      </c>
      <c r="S25" s="135"/>
      <c r="T25" s="138" t="str">
        <f t="shared" si="13"/>
        <v>n.d.</v>
      </c>
      <c r="U25" s="138" t="str">
        <f t="shared" si="14"/>
        <v>n.d.</v>
      </c>
      <c r="V25" s="138" t="str">
        <f t="shared" si="15"/>
        <v>n.d.</v>
      </c>
    </row>
    <row r="26" spans="1:22" ht="15" customHeight="1">
      <c r="A26" s="3">
        <v>79</v>
      </c>
      <c r="B26" s="122" t="s">
        <v>110</v>
      </c>
      <c r="C26" s="133" t="s">
        <v>24</v>
      </c>
      <c r="D26" s="134">
        <f t="shared" si="0"/>
        <v>10</v>
      </c>
      <c r="E26" s="134">
        <f t="shared" si="1"/>
        <v>10</v>
      </c>
      <c r="F26" s="134">
        <f t="shared" si="2"/>
        <v>10</v>
      </c>
      <c r="G26" s="134">
        <f t="shared" si="3"/>
        <v>10</v>
      </c>
      <c r="H26" s="196" t="str">
        <f t="shared" si="16"/>
        <v>=</v>
      </c>
      <c r="I26" s="197">
        <f t="shared" si="17"/>
        <v>0</v>
      </c>
      <c r="J26" s="198">
        <f t="shared" si="18"/>
        <v>0</v>
      </c>
      <c r="K26" s="136"/>
      <c r="L26" s="137" t="str">
        <f t="shared" si="7"/>
        <v>n.d.</v>
      </c>
      <c r="M26" s="137" t="str">
        <f t="shared" si="8"/>
        <v>n.d.</v>
      </c>
      <c r="N26" s="137" t="str">
        <f t="shared" si="9"/>
        <v>n.d.</v>
      </c>
      <c r="O26" s="135"/>
      <c r="P26" s="138">
        <f t="shared" si="10"/>
        <v>13</v>
      </c>
      <c r="Q26" s="138">
        <f t="shared" si="11"/>
        <v>13</v>
      </c>
      <c r="R26" s="138">
        <f t="shared" si="12"/>
        <v>13</v>
      </c>
      <c r="S26" s="135"/>
      <c r="T26" s="138" t="str">
        <f t="shared" si="13"/>
        <v>n.d.</v>
      </c>
      <c r="U26" s="138" t="str">
        <f t="shared" si="14"/>
        <v>n.d.</v>
      </c>
      <c r="V26" s="138" t="str">
        <f t="shared" si="15"/>
        <v>n.d.</v>
      </c>
    </row>
    <row r="27" spans="1:22" ht="15" customHeight="1">
      <c r="A27" s="3">
        <v>80</v>
      </c>
      <c r="B27" s="122" t="s">
        <v>111</v>
      </c>
      <c r="C27" s="133" t="s">
        <v>24</v>
      </c>
      <c r="D27" s="134">
        <f t="shared" si="0"/>
        <v>17</v>
      </c>
      <c r="E27" s="134">
        <f t="shared" si="1"/>
        <v>17</v>
      </c>
      <c r="F27" s="134">
        <f t="shared" si="2"/>
        <v>17</v>
      </c>
      <c r="G27" s="134">
        <f t="shared" si="3"/>
        <v>17.5</v>
      </c>
      <c r="H27" s="196" t="str">
        <f t="shared" si="16"/>
        <v>↓</v>
      </c>
      <c r="I27" s="197">
        <f t="shared" si="17"/>
        <v>-0.5</v>
      </c>
      <c r="J27" s="198">
        <f t="shared" si="18"/>
        <v>-2.8571428571428571E-2</v>
      </c>
      <c r="K27" s="136"/>
      <c r="L27" s="137" t="str">
        <f t="shared" si="7"/>
        <v>n.d.</v>
      </c>
      <c r="M27" s="137" t="str">
        <f t="shared" si="8"/>
        <v>n.d.</v>
      </c>
      <c r="N27" s="137" t="str">
        <f t="shared" si="9"/>
        <v>n.d.</v>
      </c>
      <c r="O27" s="135"/>
      <c r="P27" s="138">
        <f t="shared" si="10"/>
        <v>20</v>
      </c>
      <c r="Q27" s="138">
        <f t="shared" si="11"/>
        <v>20</v>
      </c>
      <c r="R27" s="138">
        <f t="shared" si="12"/>
        <v>20</v>
      </c>
      <c r="S27" s="135"/>
      <c r="T27" s="138" t="str">
        <f t="shared" si="13"/>
        <v>n.d.</v>
      </c>
      <c r="U27" s="138" t="str">
        <f t="shared" si="14"/>
        <v>n.d.</v>
      </c>
      <c r="V27" s="138" t="str">
        <f t="shared" si="15"/>
        <v>n.d.</v>
      </c>
    </row>
    <row r="28" spans="1:22" ht="15" customHeight="1">
      <c r="A28" s="3">
        <v>81</v>
      </c>
      <c r="B28" s="122" t="s">
        <v>112</v>
      </c>
      <c r="C28" s="133" t="s">
        <v>24</v>
      </c>
      <c r="D28" s="134">
        <f t="shared" si="0"/>
        <v>14</v>
      </c>
      <c r="E28" s="134">
        <f t="shared" si="1"/>
        <v>14</v>
      </c>
      <c r="F28" s="134">
        <f t="shared" si="2"/>
        <v>14</v>
      </c>
      <c r="G28" s="134">
        <f t="shared" si="3"/>
        <v>14.5</v>
      </c>
      <c r="H28" s="196" t="str">
        <f t="shared" si="16"/>
        <v>↓</v>
      </c>
      <c r="I28" s="197">
        <f t="shared" si="17"/>
        <v>-0.5</v>
      </c>
      <c r="J28" s="198">
        <f t="shared" si="18"/>
        <v>-3.4482758620689655E-2</v>
      </c>
      <c r="K28" s="136"/>
      <c r="L28" s="137" t="str">
        <f t="shared" si="7"/>
        <v>n.d.</v>
      </c>
      <c r="M28" s="137" t="str">
        <f t="shared" si="8"/>
        <v>n.d.</v>
      </c>
      <c r="N28" s="137" t="str">
        <f t="shared" si="9"/>
        <v>n.d.</v>
      </c>
      <c r="O28" s="135"/>
      <c r="P28" s="138" t="str">
        <f t="shared" si="10"/>
        <v>n.d.</v>
      </c>
      <c r="Q28" s="138" t="str">
        <f t="shared" si="11"/>
        <v>n.d.</v>
      </c>
      <c r="R28" s="138" t="str">
        <f t="shared" si="12"/>
        <v>n.d.</v>
      </c>
      <c r="S28" s="135"/>
      <c r="T28" s="138" t="str">
        <f t="shared" si="13"/>
        <v>n.d.</v>
      </c>
      <c r="U28" s="138" t="str">
        <f t="shared" si="14"/>
        <v>n.d.</v>
      </c>
      <c r="V28" s="138" t="str">
        <f t="shared" si="15"/>
        <v>n.d.</v>
      </c>
    </row>
    <row r="29" spans="1:22" ht="15" customHeight="1">
      <c r="A29" s="3">
        <v>82</v>
      </c>
      <c r="B29" s="122" t="s">
        <v>113</v>
      </c>
      <c r="C29" s="133" t="s">
        <v>24</v>
      </c>
      <c r="D29" s="134">
        <f t="shared" si="0"/>
        <v>14</v>
      </c>
      <c r="E29" s="134">
        <f t="shared" si="1"/>
        <v>14</v>
      </c>
      <c r="F29" s="134">
        <f t="shared" si="2"/>
        <v>14</v>
      </c>
      <c r="G29" s="134">
        <f t="shared" si="3"/>
        <v>14</v>
      </c>
      <c r="H29" s="196" t="str">
        <f t="shared" si="16"/>
        <v>=</v>
      </c>
      <c r="I29" s="197">
        <f t="shared" si="17"/>
        <v>0</v>
      </c>
      <c r="J29" s="198">
        <f t="shared" si="18"/>
        <v>0</v>
      </c>
      <c r="K29" s="136"/>
      <c r="L29" s="137" t="str">
        <f t="shared" si="7"/>
        <v>n.d.</v>
      </c>
      <c r="M29" s="137" t="str">
        <f t="shared" si="8"/>
        <v>n.d.</v>
      </c>
      <c r="N29" s="137" t="str">
        <f t="shared" si="9"/>
        <v>n.d.</v>
      </c>
      <c r="O29" s="135"/>
      <c r="P29" s="138" t="str">
        <f t="shared" si="10"/>
        <v>n.d.</v>
      </c>
      <c r="Q29" s="138" t="str">
        <f t="shared" si="11"/>
        <v>n.d.</v>
      </c>
      <c r="R29" s="138" t="str">
        <f t="shared" si="12"/>
        <v>n.d.</v>
      </c>
      <c r="S29" s="135"/>
      <c r="T29" s="138" t="str">
        <f t="shared" si="13"/>
        <v>n.d.</v>
      </c>
      <c r="U29" s="138" t="str">
        <f t="shared" si="14"/>
        <v>n.d.</v>
      </c>
      <c r="V29" s="138" t="str">
        <f t="shared" si="15"/>
        <v>n.d.</v>
      </c>
    </row>
    <row r="30" spans="1:22" ht="15" customHeight="1">
      <c r="A30" s="3">
        <v>83</v>
      </c>
      <c r="B30" s="122" t="s">
        <v>114</v>
      </c>
      <c r="C30" s="133" t="s">
        <v>44</v>
      </c>
      <c r="D30" s="134">
        <f t="shared" si="0"/>
        <v>18</v>
      </c>
      <c r="E30" s="134">
        <f t="shared" si="1"/>
        <v>18</v>
      </c>
      <c r="F30" s="134">
        <f t="shared" si="2"/>
        <v>18</v>
      </c>
      <c r="G30" s="134">
        <f t="shared" si="3"/>
        <v>18</v>
      </c>
      <c r="H30" s="196" t="str">
        <f t="shared" si="16"/>
        <v>=</v>
      </c>
      <c r="I30" s="197">
        <f t="shared" si="17"/>
        <v>0</v>
      </c>
      <c r="J30" s="198">
        <f t="shared" si="18"/>
        <v>0</v>
      </c>
      <c r="K30" s="136"/>
      <c r="L30" s="137" t="str">
        <f t="shared" si="7"/>
        <v>n.d.</v>
      </c>
      <c r="M30" s="137" t="str">
        <f t="shared" si="8"/>
        <v>n.d.</v>
      </c>
      <c r="N30" s="137" t="str">
        <f t="shared" si="9"/>
        <v>n.d.</v>
      </c>
      <c r="O30" s="135"/>
      <c r="P30" s="138" t="str">
        <f t="shared" si="10"/>
        <v>n.d.</v>
      </c>
      <c r="Q30" s="138" t="str">
        <f t="shared" si="11"/>
        <v>n.d.</v>
      </c>
      <c r="R30" s="138" t="str">
        <f t="shared" si="12"/>
        <v>n.d.</v>
      </c>
      <c r="S30" s="135"/>
      <c r="T30" s="138" t="str">
        <f t="shared" si="13"/>
        <v>n.d.</v>
      </c>
      <c r="U30" s="138" t="str">
        <f t="shared" si="14"/>
        <v>n.d.</v>
      </c>
      <c r="V30" s="138" t="str">
        <f t="shared" si="15"/>
        <v>n.d.</v>
      </c>
    </row>
    <row r="31" spans="1:22" ht="15" customHeight="1">
      <c r="A31" s="3">
        <v>84</v>
      </c>
      <c r="B31" s="122" t="s">
        <v>115</v>
      </c>
      <c r="C31" s="133" t="s">
        <v>45</v>
      </c>
      <c r="D31" s="134">
        <f t="shared" si="0"/>
        <v>12.2</v>
      </c>
      <c r="E31" s="134">
        <f t="shared" si="1"/>
        <v>12</v>
      </c>
      <c r="F31" s="134">
        <f t="shared" si="2"/>
        <v>13</v>
      </c>
      <c r="G31" s="134">
        <f t="shared" si="3"/>
        <v>12.25</v>
      </c>
      <c r="H31" s="196" t="str">
        <f t="shared" si="16"/>
        <v>↓</v>
      </c>
      <c r="I31" s="197">
        <f t="shared" si="17"/>
        <v>-5.0000000000000711E-2</v>
      </c>
      <c r="J31" s="198">
        <f t="shared" si="18"/>
        <v>-4.0816326530612821E-3</v>
      </c>
      <c r="K31" s="136"/>
      <c r="L31" s="137" t="str">
        <f t="shared" si="7"/>
        <v>n.d.</v>
      </c>
      <c r="M31" s="137" t="str">
        <f t="shared" si="8"/>
        <v>n.d.</v>
      </c>
      <c r="N31" s="137" t="str">
        <f t="shared" si="9"/>
        <v>n.d.</v>
      </c>
      <c r="O31" s="135"/>
      <c r="P31" s="138">
        <f t="shared" si="10"/>
        <v>14.666666666666666</v>
      </c>
      <c r="Q31" s="138">
        <f t="shared" si="11"/>
        <v>14</v>
      </c>
      <c r="R31" s="138">
        <f t="shared" si="12"/>
        <v>15</v>
      </c>
      <c r="S31" s="135"/>
      <c r="T31" s="138" t="str">
        <f t="shared" si="13"/>
        <v>n.d.</v>
      </c>
      <c r="U31" s="138" t="str">
        <f t="shared" si="14"/>
        <v>n.d.</v>
      </c>
      <c r="V31" s="138" t="str">
        <f t="shared" si="15"/>
        <v>n.d.</v>
      </c>
    </row>
    <row r="32" spans="1:22" ht="15" customHeight="1">
      <c r="A32" s="3">
        <v>85</v>
      </c>
      <c r="B32" s="122" t="s">
        <v>116</v>
      </c>
      <c r="C32" s="133" t="s">
        <v>46</v>
      </c>
      <c r="D32" s="134">
        <f t="shared" si="0"/>
        <v>10</v>
      </c>
      <c r="E32" s="134">
        <f t="shared" si="1"/>
        <v>10</v>
      </c>
      <c r="F32" s="134">
        <f t="shared" si="2"/>
        <v>10</v>
      </c>
      <c r="G32" s="134">
        <f t="shared" si="3"/>
        <v>10.25</v>
      </c>
      <c r="H32" s="196" t="str">
        <f t="shared" si="16"/>
        <v>↓</v>
      </c>
      <c r="I32" s="197">
        <f t="shared" si="17"/>
        <v>-0.25</v>
      </c>
      <c r="J32" s="198">
        <f t="shared" si="18"/>
        <v>-2.4390243902439025E-2</v>
      </c>
      <c r="K32" s="136"/>
      <c r="L32" s="137" t="str">
        <f t="shared" si="7"/>
        <v>n.d.</v>
      </c>
      <c r="M32" s="137" t="str">
        <f t="shared" si="8"/>
        <v>n.d.</v>
      </c>
      <c r="N32" s="137" t="str">
        <f t="shared" si="9"/>
        <v>n.d.</v>
      </c>
      <c r="O32" s="135"/>
      <c r="P32" s="138" t="str">
        <f t="shared" si="10"/>
        <v>n.d.</v>
      </c>
      <c r="Q32" s="138" t="str">
        <f t="shared" si="11"/>
        <v>n.d.</v>
      </c>
      <c r="R32" s="138" t="str">
        <f t="shared" si="12"/>
        <v>n.d.</v>
      </c>
      <c r="S32" s="135"/>
      <c r="T32" s="138" t="str">
        <f t="shared" si="13"/>
        <v>n.d.</v>
      </c>
      <c r="U32" s="138" t="str">
        <f t="shared" si="14"/>
        <v>n.d.</v>
      </c>
      <c r="V32" s="138" t="str">
        <f t="shared" si="15"/>
        <v>n.d.</v>
      </c>
    </row>
    <row r="33" spans="1:24" ht="15" customHeight="1">
      <c r="A33" s="3">
        <v>86</v>
      </c>
      <c r="B33" s="122" t="s">
        <v>117</v>
      </c>
      <c r="C33" s="133" t="s">
        <v>24</v>
      </c>
      <c r="D33" s="134">
        <f t="shared" si="0"/>
        <v>200</v>
      </c>
      <c r="E33" s="134">
        <f t="shared" si="1"/>
        <v>200</v>
      </c>
      <c r="F33" s="134">
        <f t="shared" si="2"/>
        <v>200</v>
      </c>
      <c r="G33" s="134">
        <f t="shared" si="3"/>
        <v>200</v>
      </c>
      <c r="H33" s="196" t="str">
        <f t="shared" si="16"/>
        <v>=</v>
      </c>
      <c r="I33" s="197">
        <f t="shared" si="17"/>
        <v>0</v>
      </c>
      <c r="J33" s="198">
        <f t="shared" si="18"/>
        <v>0</v>
      </c>
      <c r="K33" s="136"/>
      <c r="L33" s="137" t="str">
        <f t="shared" si="7"/>
        <v>n.d.</v>
      </c>
      <c r="M33" s="137" t="str">
        <f t="shared" si="8"/>
        <v>n.d.</v>
      </c>
      <c r="N33" s="137" t="str">
        <f t="shared" si="9"/>
        <v>n.d.</v>
      </c>
      <c r="O33" s="135"/>
      <c r="P33" s="138">
        <f t="shared" si="10"/>
        <v>220</v>
      </c>
      <c r="Q33" s="138">
        <f t="shared" si="11"/>
        <v>220</v>
      </c>
      <c r="R33" s="138">
        <f t="shared" si="12"/>
        <v>220</v>
      </c>
      <c r="S33" s="135"/>
      <c r="T33" s="138" t="str">
        <f t="shared" si="13"/>
        <v>n.d.</v>
      </c>
      <c r="U33" s="138" t="str">
        <f t="shared" si="14"/>
        <v>n.d.</v>
      </c>
      <c r="V33" s="138" t="str">
        <f t="shared" si="15"/>
        <v>n.d.</v>
      </c>
    </row>
    <row r="34" spans="1:24" ht="15" customHeight="1">
      <c r="A34" s="3">
        <v>87</v>
      </c>
      <c r="B34" s="122" t="s">
        <v>118</v>
      </c>
      <c r="C34" s="133" t="s">
        <v>24</v>
      </c>
      <c r="D34" s="134">
        <f t="shared" si="0"/>
        <v>150</v>
      </c>
      <c r="E34" s="134">
        <f t="shared" si="1"/>
        <v>150</v>
      </c>
      <c r="F34" s="134">
        <f t="shared" si="2"/>
        <v>150</v>
      </c>
      <c r="G34" s="134">
        <f t="shared" si="3"/>
        <v>150</v>
      </c>
      <c r="H34" s="196" t="str">
        <f t="shared" si="16"/>
        <v>=</v>
      </c>
      <c r="I34" s="197">
        <f t="shared" si="17"/>
        <v>0</v>
      </c>
      <c r="J34" s="198">
        <f t="shared" si="18"/>
        <v>0</v>
      </c>
      <c r="K34" s="136"/>
      <c r="L34" s="137" t="str">
        <f t="shared" si="7"/>
        <v>n.d.</v>
      </c>
      <c r="M34" s="137" t="str">
        <f t="shared" si="8"/>
        <v>n.d.</v>
      </c>
      <c r="N34" s="137" t="str">
        <f t="shared" si="9"/>
        <v>n.d.</v>
      </c>
      <c r="O34" s="135"/>
      <c r="P34" s="138" t="str">
        <f t="shared" si="10"/>
        <v>n.d.</v>
      </c>
      <c r="Q34" s="138" t="str">
        <f t="shared" si="11"/>
        <v>n.d.</v>
      </c>
      <c r="R34" s="138" t="str">
        <f t="shared" si="12"/>
        <v>n.d.</v>
      </c>
      <c r="S34" s="135"/>
      <c r="T34" s="138" t="str">
        <f t="shared" si="13"/>
        <v>n.d.</v>
      </c>
      <c r="U34" s="138" t="str">
        <f t="shared" si="14"/>
        <v>n.d.</v>
      </c>
      <c r="V34" s="138" t="str">
        <f t="shared" si="15"/>
        <v>n.d.</v>
      </c>
    </row>
    <row r="35" spans="1:24" ht="15" customHeight="1">
      <c r="A35" s="3">
        <v>88</v>
      </c>
      <c r="B35" s="122" t="s">
        <v>119</v>
      </c>
      <c r="C35" s="133" t="s">
        <v>24</v>
      </c>
      <c r="D35" s="134">
        <f t="shared" si="0"/>
        <v>125</v>
      </c>
      <c r="E35" s="134">
        <f t="shared" si="1"/>
        <v>125</v>
      </c>
      <c r="F35" s="134">
        <f t="shared" si="2"/>
        <v>125</v>
      </c>
      <c r="G35" s="134">
        <f t="shared" si="3"/>
        <v>125</v>
      </c>
      <c r="H35" s="196" t="str">
        <f t="shared" si="16"/>
        <v>=</v>
      </c>
      <c r="I35" s="197">
        <f t="shared" si="17"/>
        <v>0</v>
      </c>
      <c r="J35" s="198">
        <f t="shared" si="18"/>
        <v>0</v>
      </c>
      <c r="K35" s="136"/>
      <c r="L35" s="137" t="str">
        <f t="shared" si="7"/>
        <v>n.d.</v>
      </c>
      <c r="M35" s="137" t="str">
        <f t="shared" si="8"/>
        <v>n.d.</v>
      </c>
      <c r="N35" s="137" t="str">
        <f t="shared" si="9"/>
        <v>n.d.</v>
      </c>
      <c r="O35" s="135"/>
      <c r="P35" s="138" t="str">
        <f t="shared" si="10"/>
        <v>n.d.</v>
      </c>
      <c r="Q35" s="138" t="str">
        <f t="shared" si="11"/>
        <v>n.d.</v>
      </c>
      <c r="R35" s="138" t="str">
        <f t="shared" si="12"/>
        <v>n.d.</v>
      </c>
      <c r="S35" s="135"/>
      <c r="T35" s="138" t="str">
        <f t="shared" si="13"/>
        <v>n.d.</v>
      </c>
      <c r="U35" s="138" t="str">
        <f t="shared" si="14"/>
        <v>n.d.</v>
      </c>
      <c r="V35" s="138" t="str">
        <f t="shared" si="15"/>
        <v>n.d.</v>
      </c>
    </row>
    <row r="36" spans="1:24" ht="15" customHeight="1">
      <c r="A36" s="3">
        <v>89</v>
      </c>
      <c r="B36" s="122" t="s">
        <v>120</v>
      </c>
      <c r="C36" s="133" t="s">
        <v>24</v>
      </c>
      <c r="D36" s="134">
        <f t="shared" si="0"/>
        <v>25</v>
      </c>
      <c r="E36" s="134">
        <f t="shared" si="1"/>
        <v>25</v>
      </c>
      <c r="F36" s="134">
        <f t="shared" si="2"/>
        <v>25</v>
      </c>
      <c r="G36" s="134">
        <f t="shared" si="3"/>
        <v>25.75</v>
      </c>
      <c r="H36" s="196" t="str">
        <f t="shared" si="16"/>
        <v>↓</v>
      </c>
      <c r="I36" s="197">
        <f t="shared" si="17"/>
        <v>-0.75</v>
      </c>
      <c r="J36" s="198">
        <f t="shared" si="18"/>
        <v>-2.9126213592233011E-2</v>
      </c>
      <c r="K36" s="136"/>
      <c r="L36" s="137" t="str">
        <f t="shared" si="7"/>
        <v>n.d.</v>
      </c>
      <c r="M36" s="137" t="str">
        <f t="shared" si="8"/>
        <v>n.d.</v>
      </c>
      <c r="N36" s="137" t="str">
        <f t="shared" si="9"/>
        <v>n.d.</v>
      </c>
      <c r="O36" s="135"/>
      <c r="P36" s="138">
        <f t="shared" si="10"/>
        <v>28</v>
      </c>
      <c r="Q36" s="138">
        <f t="shared" si="11"/>
        <v>25</v>
      </c>
      <c r="R36" s="138">
        <f t="shared" si="12"/>
        <v>30</v>
      </c>
      <c r="S36" s="135"/>
      <c r="T36" s="138" t="str">
        <f t="shared" si="13"/>
        <v>n.d.</v>
      </c>
      <c r="U36" s="138" t="str">
        <f t="shared" si="14"/>
        <v>n.d.</v>
      </c>
      <c r="V36" s="138" t="str">
        <f t="shared" si="15"/>
        <v>n.d.</v>
      </c>
    </row>
    <row r="37" spans="1:24" ht="15" customHeight="1">
      <c r="A37" s="3">
        <v>90</v>
      </c>
      <c r="B37" s="122" t="s">
        <v>121</v>
      </c>
      <c r="C37" s="133" t="s">
        <v>24</v>
      </c>
      <c r="D37" s="134">
        <f t="shared" si="0"/>
        <v>15.25</v>
      </c>
      <c r="E37" s="134">
        <f t="shared" si="1"/>
        <v>15</v>
      </c>
      <c r="F37" s="134">
        <f t="shared" si="2"/>
        <v>16</v>
      </c>
      <c r="G37" s="134">
        <f t="shared" si="3"/>
        <v>15.25</v>
      </c>
      <c r="H37" s="196" t="str">
        <f t="shared" si="16"/>
        <v>=</v>
      </c>
      <c r="I37" s="197">
        <f t="shared" si="17"/>
        <v>0</v>
      </c>
      <c r="J37" s="198">
        <f t="shared" si="18"/>
        <v>0</v>
      </c>
      <c r="K37" s="136"/>
      <c r="L37" s="137" t="str">
        <f t="shared" si="7"/>
        <v>n.d.</v>
      </c>
      <c r="M37" s="137" t="str">
        <f t="shared" si="8"/>
        <v>n.d.</v>
      </c>
      <c r="N37" s="137" t="str">
        <f t="shared" si="9"/>
        <v>n.d.</v>
      </c>
      <c r="O37" s="135"/>
      <c r="P37" s="138" t="str">
        <f t="shared" si="10"/>
        <v>n.d.</v>
      </c>
      <c r="Q37" s="138" t="str">
        <f t="shared" si="11"/>
        <v>n.d.</v>
      </c>
      <c r="R37" s="138" t="str">
        <f t="shared" si="12"/>
        <v>n.d.</v>
      </c>
      <c r="S37" s="135"/>
      <c r="T37" s="138" t="str">
        <f t="shared" si="13"/>
        <v>n.d.</v>
      </c>
      <c r="U37" s="138" t="str">
        <f t="shared" si="14"/>
        <v>n.d.</v>
      </c>
      <c r="V37" s="138" t="str">
        <f t="shared" si="15"/>
        <v>n.d.</v>
      </c>
    </row>
    <row r="38" spans="1:24" ht="15" customHeight="1">
      <c r="A38" s="3">
        <v>91</v>
      </c>
      <c r="B38" s="122" t="s">
        <v>142</v>
      </c>
      <c r="C38" s="133" t="s">
        <v>25</v>
      </c>
      <c r="D38" s="134" t="str">
        <f t="shared" si="0"/>
        <v>n.d.</v>
      </c>
      <c r="E38" s="134" t="str">
        <f t="shared" si="1"/>
        <v>n.d.</v>
      </c>
      <c r="F38" s="134" t="str">
        <f t="shared" si="2"/>
        <v>n.d.</v>
      </c>
      <c r="G38" s="134" t="str">
        <f t="shared" si="3"/>
        <v>n.d.</v>
      </c>
      <c r="H38" s="196" t="str">
        <f t="shared" si="16"/>
        <v/>
      </c>
      <c r="I38" s="197" t="str">
        <f t="shared" si="17"/>
        <v/>
      </c>
      <c r="J38" s="198" t="str">
        <f t="shared" si="18"/>
        <v/>
      </c>
      <c r="K38" s="136"/>
      <c r="L38" s="137" t="str">
        <f t="shared" si="7"/>
        <v>n.d.</v>
      </c>
      <c r="M38" s="137" t="str">
        <f t="shared" si="8"/>
        <v>n.d.</v>
      </c>
      <c r="N38" s="137" t="str">
        <f t="shared" si="9"/>
        <v>n.d.</v>
      </c>
      <c r="O38" s="135"/>
      <c r="P38" s="138" t="str">
        <f t="shared" si="10"/>
        <v>n.d.</v>
      </c>
      <c r="Q38" s="138" t="str">
        <f t="shared" si="11"/>
        <v>n.d.</v>
      </c>
      <c r="R38" s="138" t="str">
        <f t="shared" si="12"/>
        <v>n.d.</v>
      </c>
      <c r="S38" s="135"/>
      <c r="T38" s="138" t="str">
        <f t="shared" si="13"/>
        <v>n.d.</v>
      </c>
      <c r="U38" s="138" t="str">
        <f t="shared" si="14"/>
        <v>n.d.</v>
      </c>
      <c r="V38" s="138" t="str">
        <f t="shared" si="15"/>
        <v>n.d.</v>
      </c>
    </row>
    <row r="39" spans="1:24" ht="15" customHeight="1">
      <c r="A39" s="3">
        <v>92</v>
      </c>
      <c r="B39" s="122" t="s">
        <v>122</v>
      </c>
      <c r="C39" s="133" t="s">
        <v>25</v>
      </c>
      <c r="D39" s="134">
        <f t="shared" si="0"/>
        <v>150</v>
      </c>
      <c r="E39" s="134">
        <f t="shared" si="1"/>
        <v>150</v>
      </c>
      <c r="F39" s="134">
        <f t="shared" si="2"/>
        <v>150</v>
      </c>
      <c r="G39" s="134">
        <f t="shared" si="3"/>
        <v>168.33333333333334</v>
      </c>
      <c r="H39" s="196" t="str">
        <f t="shared" si="16"/>
        <v>↓</v>
      </c>
      <c r="I39" s="197">
        <f t="shared" si="17"/>
        <v>-18.333333333333343</v>
      </c>
      <c r="J39" s="198">
        <f t="shared" si="18"/>
        <v>-0.10891089108910897</v>
      </c>
      <c r="K39" s="136"/>
      <c r="L39" s="137" t="str">
        <f t="shared" si="7"/>
        <v>n.d.</v>
      </c>
      <c r="M39" s="137" t="str">
        <f t="shared" si="8"/>
        <v>n.d.</v>
      </c>
      <c r="N39" s="137" t="str">
        <f t="shared" si="9"/>
        <v>n.d.</v>
      </c>
      <c r="O39" s="135"/>
      <c r="P39" s="138">
        <f t="shared" si="10"/>
        <v>172.5</v>
      </c>
      <c r="Q39" s="138">
        <f t="shared" si="11"/>
        <v>170</v>
      </c>
      <c r="R39" s="138">
        <f t="shared" si="12"/>
        <v>175</v>
      </c>
      <c r="S39" s="135"/>
      <c r="T39" s="138" t="str">
        <f t="shared" si="13"/>
        <v>n.d.</v>
      </c>
      <c r="U39" s="138" t="str">
        <f t="shared" si="14"/>
        <v>n.d.</v>
      </c>
      <c r="V39" s="138" t="str">
        <f t="shared" si="15"/>
        <v>n.d.</v>
      </c>
    </row>
    <row r="40" spans="1:24" ht="15" customHeight="1" thickBot="1">
      <c r="A40" s="3">
        <v>93</v>
      </c>
      <c r="B40" s="122" t="s">
        <v>123</v>
      </c>
      <c r="C40" s="133" t="s">
        <v>47</v>
      </c>
      <c r="D40" s="134">
        <f t="shared" si="0"/>
        <v>29.333333333333332</v>
      </c>
      <c r="E40" s="134">
        <f t="shared" si="1"/>
        <v>28</v>
      </c>
      <c r="F40" s="134">
        <f t="shared" si="2"/>
        <v>30</v>
      </c>
      <c r="G40" s="134">
        <f t="shared" si="3"/>
        <v>29.333333333333332</v>
      </c>
      <c r="H40" s="196" t="str">
        <f t="shared" si="16"/>
        <v>=</v>
      </c>
      <c r="I40" s="197">
        <f t="shared" si="17"/>
        <v>0</v>
      </c>
      <c r="J40" s="198">
        <f t="shared" si="18"/>
        <v>0</v>
      </c>
      <c r="K40" s="136"/>
      <c r="L40" s="137" t="str">
        <f t="shared" si="7"/>
        <v>n.d.</v>
      </c>
      <c r="M40" s="137" t="str">
        <f t="shared" si="8"/>
        <v>n.d.</v>
      </c>
      <c r="N40" s="137" t="str">
        <f t="shared" si="9"/>
        <v>n.d.</v>
      </c>
      <c r="O40" s="135"/>
      <c r="P40" s="138" t="str">
        <f t="shared" si="10"/>
        <v>n.d.</v>
      </c>
      <c r="Q40" s="138" t="str">
        <f t="shared" si="11"/>
        <v>n.d.</v>
      </c>
      <c r="R40" s="138" t="str">
        <f t="shared" si="12"/>
        <v>n.d.</v>
      </c>
      <c r="S40" s="135"/>
      <c r="T40" s="138" t="str">
        <f t="shared" si="13"/>
        <v>n.d.</v>
      </c>
      <c r="U40" s="138" t="str">
        <f t="shared" si="14"/>
        <v>n.d.</v>
      </c>
      <c r="V40" s="138" t="str">
        <f t="shared" si="15"/>
        <v>n.d.</v>
      </c>
    </row>
    <row r="41" spans="1:24" s="2" customFormat="1" ht="29.25" customHeight="1">
      <c r="A41" s="1"/>
      <c r="B41" s="213" t="s">
        <v>284</v>
      </c>
      <c r="C41" s="219"/>
      <c r="D41" s="217"/>
      <c r="E41" s="218"/>
      <c r="F41" s="218"/>
      <c r="G41" s="218"/>
      <c r="H41" s="220"/>
      <c r="I41" s="216"/>
      <c r="J41" s="212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87" t="s">
        <v>200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86" t="s">
        <v>199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86" t="str">
        <f>+CONCATENATE("Plazas visitadas este día: "&amp;PROPER(B5)&amp;"-San Salvador, "&amp;PROPER(L5)&amp;", "&amp;PROPER(P5)&amp;", "&amp;PROPER(T5)&amp;".")</f>
        <v>Plazas visitadas este día: Mercado De Mayoreo La Tiendona, San Salvador-San Salvador, Santa Ana, Sensuntepeque, San Miguel.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CAE5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4" priority="5" operator="greaterThanOrEqual">
      <formula>0.15</formula>
    </cfRule>
    <cfRule type="cellIs" dxfId="193" priority="6" operator="lessThan">
      <formula>0</formula>
    </cfRule>
  </conditionalFormatting>
  <conditionalFormatting sqref="I7:I40">
    <cfRule type="cellIs" dxfId="192" priority="4" stopIfTrue="1" operator="lessThan">
      <formula>0</formula>
    </cfRule>
  </conditionalFormatting>
  <conditionalFormatting sqref="I7:J40">
    <cfRule type="cellIs" dxfId="191" priority="3" operator="greaterThan">
      <formula>0</formula>
    </cfRule>
  </conditionalFormatting>
  <conditionalFormatting sqref="H7:H40">
    <cfRule type="cellIs" dxfId="190" priority="1" operator="equal">
      <formula>"↓"</formula>
    </cfRule>
    <cfRule type="cellIs" dxfId="189" priority="2" operator="equal">
      <formula>"↑"</formula>
    </cfRule>
  </conditionalFormatting>
  <dataValidations count="4">
    <dataValidation showInputMessage="1" showErrorMessage="1" sqref="B5:J5" xr:uid="{00000000-0002-0000-0600-000000000000}"/>
    <dataValidation type="list" showInputMessage="1" showErrorMessage="1" sqref="L5:N5" xr:uid="{00000000-0002-0000-0600-000001000000}">
      <formula1>depoccidente</formula1>
    </dataValidation>
    <dataValidation type="list" showInputMessage="1" showErrorMessage="1" sqref="P5:R5" xr:uid="{00000000-0002-0000-0600-000002000000}">
      <formula1>depcentral</formula1>
    </dataValidation>
    <dataValidation type="list" showInputMessage="1" showErrorMessage="1" sqref="T5:V5" xr:uid="{00000000-0002-0000-0600-000003000000}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5">
    <pageSetUpPr fitToPage="1"/>
  </sheetPr>
  <dimension ref="A1:Z59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INDECAEA0290224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B3" s="243">
        <f>Y7</f>
        <v>45334</v>
      </c>
      <c r="C3" s="243"/>
      <c r="D3" s="243"/>
      <c r="E3" s="243"/>
      <c r="F3" s="243"/>
      <c r="G3" s="243"/>
      <c r="H3" s="243"/>
      <c r="I3" s="243"/>
      <c r="J3" s="243"/>
      <c r="K3" s="243"/>
      <c r="L3" s="243"/>
      <c r="M3" s="243"/>
      <c r="N3" s="243"/>
      <c r="O3" s="243"/>
      <c r="P3" s="243"/>
      <c r="Q3" s="243"/>
      <c r="R3" s="243"/>
      <c r="S3" s="243"/>
      <c r="T3" s="243"/>
      <c r="U3" s="243"/>
      <c r="V3" s="243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53" t="s">
        <v>229</v>
      </c>
      <c r="C5" s="253"/>
      <c r="D5" s="253" t="s">
        <v>262</v>
      </c>
      <c r="E5" s="253"/>
      <c r="F5" s="253"/>
      <c r="G5" s="253"/>
      <c r="H5" s="253"/>
      <c r="I5" s="253"/>
      <c r="J5" s="254"/>
      <c r="K5" s="157"/>
      <c r="L5" s="247" t="str">
        <f>+GranosBasicos!L26</f>
        <v>SANTA ANA</v>
      </c>
      <c r="M5" s="247"/>
      <c r="N5" s="248"/>
      <c r="O5" s="107"/>
      <c r="P5" s="247" t="str">
        <f>+Hortalizas!P5</f>
        <v>SENSUNTEPEQUE</v>
      </c>
      <c r="Q5" s="247"/>
      <c r="R5" s="249"/>
      <c r="S5" s="107"/>
      <c r="T5" s="247" t="str">
        <f>+GranosBasicos!T26</f>
        <v>SAN MIGUEL</v>
      </c>
      <c r="U5" s="247"/>
      <c r="V5" s="247"/>
      <c r="X5" s="6" t="str">
        <f>+LOWER(SUBSTITUTE(B5," ",""))</f>
        <v>mercadocentral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55" t="s">
        <v>1</v>
      </c>
      <c r="G6" s="112"/>
      <c r="H6" s="113"/>
      <c r="I6" s="114"/>
      <c r="J6" s="115"/>
      <c r="K6" s="95"/>
      <c r="L6" s="110" t="s">
        <v>132</v>
      </c>
      <c r="M6" s="111" t="s">
        <v>0</v>
      </c>
      <c r="N6" s="116" t="s">
        <v>1</v>
      </c>
      <c r="O6" s="152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mercadocentralpasado</v>
      </c>
    </row>
    <row r="7" spans="1:26" ht="17.25" customHeight="1">
      <c r="A7" s="3">
        <v>95</v>
      </c>
      <c r="B7" s="76" t="s">
        <v>204</v>
      </c>
      <c r="C7" s="144" t="s">
        <v>25</v>
      </c>
      <c r="D7" s="145">
        <f t="shared" ref="D7:D17" si="0">IF(IF(ISERROR(VLOOKUP(CONCATENATE(A7,$B$5),sansalvador,5,FALSE)),"n.d.",VLOOKUP(CONCATENATE(A7,$B$5),sansalvador,5,FALSE))=0,"n.d.", IF(ISERROR(VLOOKUP(CONCATENATE(A7,$B$5),sansalvador,5,FALSE)),"n.d.",VLOOKUP(CONCATENATE(A7,$B$5),sansalvador,5,FALSE)))</f>
        <v>120</v>
      </c>
      <c r="E7" s="78">
        <f t="shared" ref="E7:E17" si="1">IF(IF(ISERROR(VLOOKUP(CONCATENATE(A7,$B$5),sansalvador,6,FALSE)),"n.d.",VLOOKUP(CONCATENATE(A7,$B$5),sansalvador,6,FALSE))=0,"n.d.", IF(ISERROR(VLOOKUP(CONCATENATE(A7,$B$5),sansalvador,6,FALSE)),"n.d.",VLOOKUP(CONCATENATE(A7,$B$5),sansalvador,6,FALSE)))</f>
        <v>120</v>
      </c>
      <c r="F7" s="78">
        <f t="shared" ref="F7:F17" si="2">IF(IF(ISERROR(VLOOKUP(CONCATENATE(A7,$B$5),sansalvador,7,FALSE)),"n.d.",VLOOKUP(CONCATENATE(A7,$B$5),sansalvador,7,FALSE))=0,"n.d.", IF(ISERROR(VLOOKUP(CONCATENATE(A7,$B$5),sansalvador,7,FALSE)),"n.d.",VLOOKUP(CONCATENATE(A7,$B$5),sansalvador,7,FALSE)))</f>
        <v>120</v>
      </c>
      <c r="G7" s="78"/>
      <c r="H7" s="78"/>
      <c r="I7" s="78"/>
      <c r="J7" s="78"/>
      <c r="K7" s="255"/>
      <c r="L7" s="78" t="str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78" t="str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153" t="str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151"/>
      <c r="P7" s="78" t="str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78" t="str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78" t="str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140"/>
      <c r="T7" s="78" t="str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78" t="str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78" t="str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X7" s="6" t="s">
        <v>177</v>
      </c>
      <c r="Y7" s="22">
        <f>+VLOOKUP(1111,sansalvador,3,FALSE)</f>
        <v>45334</v>
      </c>
      <c r="Z7" s="22">
        <f>+Y7</f>
        <v>45334</v>
      </c>
    </row>
    <row r="8" spans="1:26" ht="17.25" customHeight="1">
      <c r="A8" s="3">
        <v>96</v>
      </c>
      <c r="B8" s="76" t="s">
        <v>205</v>
      </c>
      <c r="C8" s="141" t="s">
        <v>234</v>
      </c>
      <c r="D8" s="78">
        <f t="shared" si="0"/>
        <v>48</v>
      </c>
      <c r="E8" s="78">
        <f t="shared" si="1"/>
        <v>48</v>
      </c>
      <c r="F8" s="78">
        <f t="shared" si="2"/>
        <v>48</v>
      </c>
      <c r="G8" s="78"/>
      <c r="H8" s="78"/>
      <c r="I8" s="78"/>
      <c r="J8" s="78"/>
      <c r="K8" s="255"/>
      <c r="L8" s="78" t="str">
        <f t="shared" si="3"/>
        <v>n.d.</v>
      </c>
      <c r="M8" s="78" t="str">
        <f t="shared" si="4"/>
        <v>n.d.</v>
      </c>
      <c r="N8" s="154" t="str">
        <f t="shared" si="5"/>
        <v>n.d.</v>
      </c>
      <c r="O8" s="140"/>
      <c r="P8" s="78">
        <f t="shared" si="6"/>
        <v>48.5</v>
      </c>
      <c r="Q8" s="78">
        <f t="shared" si="7"/>
        <v>48</v>
      </c>
      <c r="R8" s="78">
        <f t="shared" si="8"/>
        <v>49</v>
      </c>
      <c r="S8" s="140"/>
      <c r="T8" s="78" t="str">
        <f t="shared" si="9"/>
        <v>n.d.</v>
      </c>
      <c r="U8" s="78" t="str">
        <f t="shared" si="10"/>
        <v>n.d.</v>
      </c>
      <c r="V8" s="78" t="str">
        <f t="shared" si="11"/>
        <v>n.d.</v>
      </c>
      <c r="X8" s="6" t="s">
        <v>178</v>
      </c>
      <c r="Y8" s="22">
        <f>+VLOOKUP(9999,sansalvador,3,FALSE)</f>
        <v>45331</v>
      </c>
      <c r="Z8" s="22">
        <f>+Y8</f>
        <v>45331</v>
      </c>
    </row>
    <row r="9" spans="1:26" ht="17.25" customHeight="1">
      <c r="A9" s="3">
        <v>97</v>
      </c>
      <c r="B9" s="76" t="s">
        <v>206</v>
      </c>
      <c r="C9" s="141" t="s">
        <v>25</v>
      </c>
      <c r="D9" s="78">
        <f t="shared" si="0"/>
        <v>100</v>
      </c>
      <c r="E9" s="78">
        <f t="shared" si="1"/>
        <v>100</v>
      </c>
      <c r="F9" s="78">
        <f t="shared" si="2"/>
        <v>100</v>
      </c>
      <c r="G9" s="78"/>
      <c r="H9" s="78"/>
      <c r="I9" s="78"/>
      <c r="J9" s="78"/>
      <c r="K9" s="255"/>
      <c r="L9" s="78" t="str">
        <f t="shared" si="3"/>
        <v>n.d.</v>
      </c>
      <c r="M9" s="78" t="str">
        <f t="shared" si="4"/>
        <v>n.d.</v>
      </c>
      <c r="N9" s="154" t="str">
        <f t="shared" si="5"/>
        <v>n.d.</v>
      </c>
      <c r="O9" s="140"/>
      <c r="P9" s="78">
        <f t="shared" si="6"/>
        <v>100</v>
      </c>
      <c r="Q9" s="78">
        <f t="shared" si="7"/>
        <v>100</v>
      </c>
      <c r="R9" s="78">
        <f t="shared" si="8"/>
        <v>100</v>
      </c>
      <c r="S9" s="140"/>
      <c r="T9" s="78" t="str">
        <f t="shared" si="9"/>
        <v>n.d.</v>
      </c>
      <c r="U9" s="78" t="str">
        <f t="shared" si="10"/>
        <v>n.d.</v>
      </c>
      <c r="V9" s="78" t="str">
        <f t="shared" si="11"/>
        <v>n.d.</v>
      </c>
    </row>
    <row r="10" spans="1:26" ht="17.25" customHeight="1">
      <c r="A10" s="3">
        <v>98</v>
      </c>
      <c r="B10" s="76" t="s">
        <v>207</v>
      </c>
      <c r="C10" s="141" t="s">
        <v>25</v>
      </c>
      <c r="D10" s="78">
        <f t="shared" si="0"/>
        <v>200</v>
      </c>
      <c r="E10" s="78">
        <f t="shared" si="1"/>
        <v>200</v>
      </c>
      <c r="F10" s="78">
        <f t="shared" si="2"/>
        <v>200</v>
      </c>
      <c r="G10" s="78"/>
      <c r="H10" s="78"/>
      <c r="I10" s="78"/>
      <c r="J10" s="78"/>
      <c r="K10" s="255"/>
      <c r="L10" s="78" t="str">
        <f t="shared" si="3"/>
        <v>n.d.</v>
      </c>
      <c r="M10" s="78" t="str">
        <f t="shared" si="4"/>
        <v>n.d.</v>
      </c>
      <c r="N10" s="154" t="str">
        <f t="shared" si="5"/>
        <v>n.d.</v>
      </c>
      <c r="O10" s="140"/>
      <c r="P10" s="78">
        <f t="shared" si="6"/>
        <v>220</v>
      </c>
      <c r="Q10" s="78">
        <f t="shared" si="7"/>
        <v>220</v>
      </c>
      <c r="R10" s="78">
        <f t="shared" si="8"/>
        <v>220</v>
      </c>
      <c r="S10" s="140"/>
      <c r="T10" s="78" t="str">
        <f t="shared" si="9"/>
        <v>n.d.</v>
      </c>
      <c r="U10" s="78" t="str">
        <f t="shared" si="10"/>
        <v>n.d.</v>
      </c>
      <c r="V10" s="78" t="str">
        <f t="shared" si="11"/>
        <v>n.d.</v>
      </c>
    </row>
    <row r="11" spans="1:26" ht="17.25" customHeight="1">
      <c r="A11" s="3">
        <v>99</v>
      </c>
      <c r="B11" s="76" t="s">
        <v>208</v>
      </c>
      <c r="C11" s="141" t="s">
        <v>230</v>
      </c>
      <c r="D11" s="78">
        <f t="shared" si="0"/>
        <v>28</v>
      </c>
      <c r="E11" s="78">
        <f t="shared" si="1"/>
        <v>28</v>
      </c>
      <c r="F11" s="78">
        <f t="shared" si="2"/>
        <v>28</v>
      </c>
      <c r="G11" s="78"/>
      <c r="H11" s="78"/>
      <c r="I11" s="78"/>
      <c r="J11" s="78"/>
      <c r="K11" s="255"/>
      <c r="L11" s="78" t="str">
        <f t="shared" si="3"/>
        <v>n.d.</v>
      </c>
      <c r="M11" s="78" t="str">
        <f t="shared" si="4"/>
        <v>n.d.</v>
      </c>
      <c r="N11" s="154" t="str">
        <f t="shared" si="5"/>
        <v>n.d.</v>
      </c>
      <c r="O11" s="140"/>
      <c r="P11" s="78" t="str">
        <f t="shared" si="6"/>
        <v>n.d.</v>
      </c>
      <c r="Q11" s="78" t="str">
        <f t="shared" si="7"/>
        <v>n.d.</v>
      </c>
      <c r="R11" s="78" t="str">
        <f t="shared" si="8"/>
        <v>n.d.</v>
      </c>
      <c r="S11" s="140"/>
      <c r="T11" s="78" t="str">
        <f t="shared" si="9"/>
        <v>n.d.</v>
      </c>
      <c r="U11" s="78" t="str">
        <f t="shared" si="10"/>
        <v>n.d.</v>
      </c>
      <c r="V11" s="78" t="str">
        <f t="shared" si="11"/>
        <v>n.d.</v>
      </c>
    </row>
    <row r="12" spans="1:26" ht="17.25" customHeight="1">
      <c r="A12" s="3">
        <v>100</v>
      </c>
      <c r="B12" s="76" t="s">
        <v>209</v>
      </c>
      <c r="C12" s="141" t="s">
        <v>230</v>
      </c>
      <c r="D12" s="78">
        <f t="shared" si="0"/>
        <v>24.5</v>
      </c>
      <c r="E12" s="78">
        <f t="shared" si="1"/>
        <v>24</v>
      </c>
      <c r="F12" s="78">
        <f t="shared" si="2"/>
        <v>25</v>
      </c>
      <c r="G12" s="78"/>
      <c r="H12" s="78"/>
      <c r="I12" s="78"/>
      <c r="J12" s="78"/>
      <c r="K12" s="255"/>
      <c r="L12" s="78" t="str">
        <f t="shared" si="3"/>
        <v>n.d.</v>
      </c>
      <c r="M12" s="78" t="str">
        <f t="shared" si="4"/>
        <v>n.d.</v>
      </c>
      <c r="N12" s="154" t="str">
        <f t="shared" si="5"/>
        <v>n.d.</v>
      </c>
      <c r="O12" s="140"/>
      <c r="P12" s="78" t="str">
        <f t="shared" si="6"/>
        <v>n.d.</v>
      </c>
      <c r="Q12" s="78" t="str">
        <f t="shared" si="7"/>
        <v>n.d.</v>
      </c>
      <c r="R12" s="78" t="str">
        <f t="shared" si="8"/>
        <v>n.d.</v>
      </c>
      <c r="S12" s="140"/>
      <c r="T12" s="78" t="str">
        <f t="shared" si="9"/>
        <v>n.d.</v>
      </c>
      <c r="U12" s="78" t="str">
        <f t="shared" si="10"/>
        <v>n.d.</v>
      </c>
      <c r="V12" s="78" t="str">
        <f t="shared" si="11"/>
        <v>n.d.</v>
      </c>
    </row>
    <row r="13" spans="1:26" ht="17.25" customHeight="1">
      <c r="A13" s="3">
        <v>101</v>
      </c>
      <c r="B13" s="76" t="s">
        <v>210</v>
      </c>
      <c r="C13" s="141" t="s">
        <v>230</v>
      </c>
      <c r="D13" s="78">
        <f t="shared" si="0"/>
        <v>23.75</v>
      </c>
      <c r="E13" s="78">
        <f t="shared" si="1"/>
        <v>23.5</v>
      </c>
      <c r="F13" s="78">
        <f t="shared" si="2"/>
        <v>24</v>
      </c>
      <c r="G13" s="78"/>
      <c r="H13" s="78"/>
      <c r="I13" s="78"/>
      <c r="J13" s="78"/>
      <c r="K13" s="255"/>
      <c r="L13" s="78" t="str">
        <f t="shared" si="3"/>
        <v>n.d.</v>
      </c>
      <c r="M13" s="78" t="str">
        <f t="shared" si="4"/>
        <v>n.d.</v>
      </c>
      <c r="N13" s="154" t="str">
        <f t="shared" si="5"/>
        <v>n.d.</v>
      </c>
      <c r="O13" s="140"/>
      <c r="P13" s="78">
        <f t="shared" si="6"/>
        <v>22.166666666666668</v>
      </c>
      <c r="Q13" s="78">
        <f t="shared" si="7"/>
        <v>21.5</v>
      </c>
      <c r="R13" s="78">
        <f t="shared" si="8"/>
        <v>22.5</v>
      </c>
      <c r="S13" s="140"/>
      <c r="T13" s="78" t="str">
        <f t="shared" si="9"/>
        <v>n.d.</v>
      </c>
      <c r="U13" s="78" t="str">
        <f t="shared" si="10"/>
        <v>n.d.</v>
      </c>
      <c r="V13" s="78" t="str">
        <f t="shared" si="11"/>
        <v>n.d.</v>
      </c>
    </row>
    <row r="14" spans="1:26" ht="17.25" customHeight="1">
      <c r="A14" s="3">
        <v>102</v>
      </c>
      <c r="B14" s="76" t="s">
        <v>211</v>
      </c>
      <c r="C14" s="141" t="s">
        <v>231</v>
      </c>
      <c r="D14" s="78">
        <f t="shared" si="0"/>
        <v>5</v>
      </c>
      <c r="E14" s="78">
        <f t="shared" si="1"/>
        <v>5</v>
      </c>
      <c r="F14" s="78">
        <f t="shared" si="2"/>
        <v>5</v>
      </c>
      <c r="G14" s="78"/>
      <c r="H14" s="78"/>
      <c r="I14" s="78"/>
      <c r="J14" s="78"/>
      <c r="K14" s="255"/>
      <c r="L14" s="78" t="str">
        <f t="shared" si="3"/>
        <v>n.d.</v>
      </c>
      <c r="M14" s="78" t="str">
        <f t="shared" si="4"/>
        <v>n.d.</v>
      </c>
      <c r="N14" s="154" t="str">
        <f t="shared" si="5"/>
        <v>n.d.</v>
      </c>
      <c r="O14" s="140"/>
      <c r="P14" s="78">
        <f t="shared" si="6"/>
        <v>5.2</v>
      </c>
      <c r="Q14" s="78">
        <f t="shared" si="7"/>
        <v>5</v>
      </c>
      <c r="R14" s="78">
        <f t="shared" si="8"/>
        <v>5.5</v>
      </c>
      <c r="S14" s="140"/>
      <c r="T14" s="78" t="str">
        <f t="shared" si="9"/>
        <v>n.d.</v>
      </c>
      <c r="U14" s="78" t="str">
        <f t="shared" si="10"/>
        <v>n.d.</v>
      </c>
      <c r="V14" s="78" t="str">
        <f t="shared" si="11"/>
        <v>n.d.</v>
      </c>
    </row>
    <row r="15" spans="1:26" ht="17.25" customHeight="1">
      <c r="A15" s="3">
        <v>103</v>
      </c>
      <c r="B15" s="76" t="s">
        <v>212</v>
      </c>
      <c r="C15" s="141" t="s">
        <v>232</v>
      </c>
      <c r="D15" s="78">
        <f t="shared" si="0"/>
        <v>90</v>
      </c>
      <c r="E15" s="78">
        <f t="shared" si="1"/>
        <v>90</v>
      </c>
      <c r="F15" s="78">
        <f t="shared" si="2"/>
        <v>90</v>
      </c>
      <c r="G15" s="78"/>
      <c r="H15" s="78"/>
      <c r="I15" s="78"/>
      <c r="J15" s="78"/>
      <c r="K15" s="80"/>
      <c r="L15" s="78" t="str">
        <f t="shared" si="3"/>
        <v>n.d.</v>
      </c>
      <c r="M15" s="78" t="str">
        <f t="shared" si="4"/>
        <v>n.d.</v>
      </c>
      <c r="N15" s="154" t="str">
        <f t="shared" si="5"/>
        <v>n.d.</v>
      </c>
      <c r="O15" s="79"/>
      <c r="P15" s="78">
        <f t="shared" si="6"/>
        <v>80</v>
      </c>
      <c r="Q15" s="78">
        <f t="shared" si="7"/>
        <v>80</v>
      </c>
      <c r="R15" s="78">
        <f t="shared" si="8"/>
        <v>80</v>
      </c>
      <c r="S15" s="79"/>
      <c r="T15" s="78" t="str">
        <f t="shared" si="9"/>
        <v>n.d.</v>
      </c>
      <c r="U15" s="78" t="str">
        <f t="shared" si="10"/>
        <v>n.d.</v>
      </c>
      <c r="V15" s="78" t="str">
        <f t="shared" si="11"/>
        <v>n.d.</v>
      </c>
    </row>
    <row r="16" spans="1:26" ht="17.25" customHeight="1">
      <c r="A16" s="3">
        <v>104</v>
      </c>
      <c r="B16" s="76" t="s">
        <v>213</v>
      </c>
      <c r="C16" s="141" t="s">
        <v>233</v>
      </c>
      <c r="D16" s="78">
        <f t="shared" si="0"/>
        <v>80</v>
      </c>
      <c r="E16" s="78">
        <f t="shared" si="1"/>
        <v>80</v>
      </c>
      <c r="F16" s="78">
        <f t="shared" si="2"/>
        <v>80</v>
      </c>
      <c r="G16" s="78"/>
      <c r="H16" s="78"/>
      <c r="I16" s="78"/>
      <c r="J16" s="78"/>
      <c r="K16" s="80"/>
      <c r="L16" s="78" t="str">
        <f t="shared" si="3"/>
        <v>n.d.</v>
      </c>
      <c r="M16" s="78" t="str">
        <f t="shared" si="4"/>
        <v>n.d.</v>
      </c>
      <c r="N16" s="154" t="str">
        <f t="shared" si="5"/>
        <v>n.d.</v>
      </c>
      <c r="O16" s="79"/>
      <c r="P16" s="78" t="str">
        <f t="shared" si="6"/>
        <v>n.d.</v>
      </c>
      <c r="Q16" s="78" t="str">
        <f t="shared" si="7"/>
        <v>n.d.</v>
      </c>
      <c r="R16" s="78" t="str">
        <f t="shared" si="8"/>
        <v>n.d.</v>
      </c>
      <c r="S16" s="79"/>
      <c r="T16" s="78" t="str">
        <f t="shared" si="9"/>
        <v>n.d.</v>
      </c>
      <c r="U16" s="78" t="str">
        <f t="shared" si="10"/>
        <v>n.d.</v>
      </c>
      <c r="V16" s="78" t="str">
        <f t="shared" si="11"/>
        <v>n.d.</v>
      </c>
    </row>
    <row r="17" spans="1:26" ht="17.25" customHeight="1">
      <c r="A17" s="3">
        <v>105</v>
      </c>
      <c r="B17" s="76" t="s">
        <v>214</v>
      </c>
      <c r="C17" s="146" t="s">
        <v>25</v>
      </c>
      <c r="D17" s="147">
        <f t="shared" si="0"/>
        <v>14</v>
      </c>
      <c r="E17" s="78">
        <f t="shared" si="1"/>
        <v>14</v>
      </c>
      <c r="F17" s="78">
        <f t="shared" si="2"/>
        <v>14</v>
      </c>
      <c r="G17" s="78"/>
      <c r="H17" s="78"/>
      <c r="I17" s="78"/>
      <c r="J17" s="78"/>
      <c r="K17" s="80"/>
      <c r="L17" s="78" t="str">
        <f t="shared" si="3"/>
        <v>n.d.</v>
      </c>
      <c r="M17" s="78" t="str">
        <f t="shared" si="4"/>
        <v>n.d.</v>
      </c>
      <c r="N17" s="154" t="str">
        <f t="shared" si="5"/>
        <v>n.d.</v>
      </c>
      <c r="O17" s="79"/>
      <c r="P17" s="78">
        <f t="shared" si="6"/>
        <v>12.2</v>
      </c>
      <c r="Q17" s="78">
        <f t="shared" si="7"/>
        <v>12</v>
      </c>
      <c r="R17" s="78">
        <f t="shared" si="8"/>
        <v>13</v>
      </c>
      <c r="S17" s="79"/>
      <c r="T17" s="78" t="str">
        <f t="shared" si="9"/>
        <v>n.d.</v>
      </c>
      <c r="U17" s="78" t="str">
        <f t="shared" si="10"/>
        <v>n.d.</v>
      </c>
      <c r="V17" s="78" t="str">
        <f t="shared" si="11"/>
        <v>n.d.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86" t="s">
        <v>282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87" t="s">
        <v>200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86" t="s">
        <v>199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99"/>
      <c r="P23" s="99"/>
      <c r="Q23" s="99"/>
      <c r="R23" s="99"/>
      <c r="S23" s="102"/>
      <c r="T23" s="102"/>
      <c r="U23" s="104"/>
      <c r="V23" s="105" t="str">
        <f>+numinforme</f>
        <v>INDECAEA0290224</v>
      </c>
      <c r="W23" s="17"/>
    </row>
    <row r="24" spans="1:26" s="5" customFormat="1" ht="36.75" customHeight="1">
      <c r="A24" s="3"/>
      <c r="B24" s="99"/>
      <c r="C24" s="100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101"/>
      <c r="O24" s="101"/>
      <c r="P24" s="101"/>
      <c r="Q24" s="101"/>
      <c r="R24" s="101"/>
      <c r="S24" s="102"/>
      <c r="T24" s="102"/>
      <c r="U24" s="102"/>
      <c r="V24" s="102"/>
      <c r="W24" s="17"/>
      <c r="X24" s="4"/>
      <c r="Y24" s="4"/>
      <c r="Z24" s="3"/>
    </row>
    <row r="25" spans="1:26" s="5" customFormat="1" ht="15" customHeight="1">
      <c r="A25" s="142"/>
      <c r="B25" s="243">
        <f>Y29</f>
        <v>45334</v>
      </c>
      <c r="C25" s="243"/>
      <c r="D25" s="243"/>
      <c r="E25" s="243"/>
      <c r="F25" s="243"/>
      <c r="G25" s="243"/>
      <c r="H25" s="243"/>
      <c r="I25" s="243"/>
      <c r="J25" s="243"/>
      <c r="K25" s="243"/>
      <c r="L25" s="243"/>
      <c r="M25" s="243"/>
      <c r="N25" s="243"/>
      <c r="O25" s="243"/>
      <c r="P25" s="243"/>
      <c r="Q25" s="243"/>
      <c r="R25" s="243"/>
      <c r="S25" s="243"/>
      <c r="T25" s="243"/>
      <c r="U25" s="243"/>
      <c r="V25" s="243"/>
      <c r="W25" s="17"/>
      <c r="X25" s="17"/>
      <c r="Y25" s="17"/>
    </row>
    <row r="26" spans="1:26" s="5" customFormat="1" ht="12" customHeight="1">
      <c r="A26" s="3"/>
      <c r="B26" s="99"/>
      <c r="C26" s="100"/>
      <c r="D26" s="99"/>
      <c r="E26" s="99"/>
      <c r="F26" s="99"/>
      <c r="G26" s="99"/>
      <c r="H26" s="101"/>
      <c r="I26" s="101"/>
      <c r="J26" s="99"/>
      <c r="K26" s="99"/>
      <c r="L26" s="99"/>
      <c r="M26" s="99"/>
      <c r="N26" s="99"/>
      <c r="O26" s="102"/>
      <c r="P26" s="102"/>
      <c r="Q26" s="102"/>
      <c r="R26" s="102"/>
      <c r="S26" s="102"/>
      <c r="T26" s="102"/>
      <c r="U26" s="102"/>
      <c r="V26" s="102"/>
      <c r="W26" s="17"/>
    </row>
    <row r="27" spans="1:26" ht="15" customHeight="1">
      <c r="B27" s="253" t="s">
        <v>229</v>
      </c>
      <c r="C27" s="253"/>
      <c r="D27" s="253" t="s">
        <v>262</v>
      </c>
      <c r="E27" s="253"/>
      <c r="F27" s="253"/>
      <c r="G27" s="253"/>
      <c r="H27" s="253"/>
      <c r="I27" s="253"/>
      <c r="J27" s="253"/>
      <c r="K27" s="156"/>
      <c r="L27" s="247" t="str">
        <f>+L5</f>
        <v>SANTA ANA</v>
      </c>
      <c r="M27" s="247"/>
      <c r="N27" s="248"/>
      <c r="O27" s="107"/>
      <c r="P27" s="247" t="str">
        <f>+P5</f>
        <v>SENSUNTEPEQUE</v>
      </c>
      <c r="Q27" s="247"/>
      <c r="R27" s="249"/>
      <c r="S27" s="107"/>
      <c r="T27" s="247" t="str">
        <f>+T5</f>
        <v>SAN MIGUEL</v>
      </c>
      <c r="U27" s="247"/>
      <c r="V27" s="247"/>
      <c r="X27" s="6" t="str">
        <f>+LOWER(SUBSTITUTE(B27," ",""))</f>
        <v>mercadocentral</v>
      </c>
      <c r="Y27" s="6" t="s">
        <v>132</v>
      </c>
    </row>
    <row r="28" spans="1:26" s="2" customFormat="1" ht="31.5" customHeight="1" thickBot="1">
      <c r="A28" s="1"/>
      <c r="B28" s="108" t="s">
        <v>2</v>
      </c>
      <c r="C28" s="109" t="s">
        <v>196</v>
      </c>
      <c r="D28" s="110" t="s">
        <v>132</v>
      </c>
      <c r="E28" s="111" t="s">
        <v>0</v>
      </c>
      <c r="F28" s="155" t="s">
        <v>1</v>
      </c>
      <c r="G28" s="112"/>
      <c r="H28" s="113"/>
      <c r="I28" s="114"/>
      <c r="J28" s="115"/>
      <c r="K28" s="95"/>
      <c r="L28" s="110" t="s">
        <v>132</v>
      </c>
      <c r="M28" s="111" t="s">
        <v>0</v>
      </c>
      <c r="N28" s="116" t="s">
        <v>1</v>
      </c>
      <c r="O28" s="152"/>
      <c r="P28" s="110" t="s">
        <v>132</v>
      </c>
      <c r="Q28" s="111" t="s">
        <v>0</v>
      </c>
      <c r="R28" s="117" t="s">
        <v>1</v>
      </c>
      <c r="S28" s="96"/>
      <c r="T28" s="110" t="s">
        <v>132</v>
      </c>
      <c r="U28" s="111" t="s">
        <v>0</v>
      </c>
      <c r="V28" s="111" t="s">
        <v>1</v>
      </c>
      <c r="W28" s="17"/>
      <c r="X28" s="2" t="str">
        <f>+LOWER(CONCATENATE(SUBSTITUTE(B27," ",""),"pasado"))</f>
        <v>mercadocentralpasado</v>
      </c>
    </row>
    <row r="29" spans="1:26" ht="17.25" customHeight="1">
      <c r="A29" s="3">
        <v>95</v>
      </c>
      <c r="B29" s="76" t="s">
        <v>204</v>
      </c>
      <c r="C29" s="148" t="s">
        <v>235</v>
      </c>
      <c r="D29" s="149">
        <f t="shared" ref="D29:D39" si="12">IFERROR(IF(VLOOKUP(CONCATENATE(A29,$B$27),sansalvador,8,FALSE)=0,"n.d.",IF(ISERROR(VLOOKUP(CONCATENATE(A29,$B$27),sansalvador,8,FALSE)),"n.d.",VLOOKUP(CONCATENATE(A29,$B$27),sansalvador,8,FALSE))),"n.d.")</f>
        <v>1.25</v>
      </c>
      <c r="E29" s="143">
        <f t="shared" ref="E29:E39" si="13">IFERROR(IF(VLOOKUP(CONCATENATE(A29,$B$27),sansalvador,9,FALSE)=0,"n.d.",IF( ISERROR(VLOOKUP(CONCATENATE(A29,$B$27),sansalvador,9,FALSE)),"n.d.",VLOOKUP(CONCATENATE(A29,$B$27),sansalvador,9,FALSE))),"n.d.")</f>
        <v>1.25</v>
      </c>
      <c r="F29" s="143">
        <f t="shared" ref="F29:F39" si="14">IFERROR(IF(VLOOKUP(CONCATENATE(A29,$B$27),sansalvador,10,FALSE)=0,"n.d.",IF( ISERROR(VLOOKUP(CONCATENATE(A29,$B$27),sansalvador,10,FALSE)),"n.d.",VLOOKUP(CONCATENATE(A29,$B$27),sansalvador,10,FALSE))),"n.d.")</f>
        <v>1.25</v>
      </c>
      <c r="G29" s="143"/>
      <c r="H29" s="143"/>
      <c r="I29" s="143"/>
      <c r="J29" s="143"/>
      <c r="K29" s="252"/>
      <c r="L29" s="143" t="str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n.d.</v>
      </c>
      <c r="M29" s="143" t="str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n.d.</v>
      </c>
      <c r="N29" s="181" t="str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n.d.</v>
      </c>
      <c r="O29" s="182"/>
      <c r="P29" s="143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1.5599999999999998</v>
      </c>
      <c r="Q29" s="143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1.4</v>
      </c>
      <c r="R29" s="143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1.6</v>
      </c>
      <c r="S29" s="183"/>
      <c r="T29" s="143" t="str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n.d.</v>
      </c>
      <c r="U29" s="143" t="str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n.d.</v>
      </c>
      <c r="V29" s="143" t="str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n.d.</v>
      </c>
      <c r="X29" s="6" t="s">
        <v>177</v>
      </c>
      <c r="Y29" s="22">
        <f>+VLOOKUP(1111,sansalvador,3,FALSE)</f>
        <v>45334</v>
      </c>
      <c r="Z29" s="22">
        <f>+Y29</f>
        <v>45334</v>
      </c>
    </row>
    <row r="30" spans="1:26" ht="17.25" customHeight="1">
      <c r="A30" s="3">
        <v>96</v>
      </c>
      <c r="B30" s="76" t="s">
        <v>205</v>
      </c>
      <c r="C30" s="77" t="s">
        <v>254</v>
      </c>
      <c r="D30" s="143">
        <f t="shared" si="12"/>
        <v>0.55000000000000004</v>
      </c>
      <c r="E30" s="143">
        <f t="shared" si="13"/>
        <v>0.55000000000000004</v>
      </c>
      <c r="F30" s="143">
        <f t="shared" si="14"/>
        <v>0.55000000000000004</v>
      </c>
      <c r="G30" s="143"/>
      <c r="H30" s="143"/>
      <c r="I30" s="143"/>
      <c r="J30" s="143"/>
      <c r="K30" s="252"/>
      <c r="L30" s="143" t="str">
        <f t="shared" si="15"/>
        <v>n.d.</v>
      </c>
      <c r="M30" s="143" t="str">
        <f t="shared" si="16"/>
        <v>n.d.</v>
      </c>
      <c r="N30" s="184" t="str">
        <f t="shared" si="17"/>
        <v>n.d.</v>
      </c>
      <c r="O30" s="182"/>
      <c r="P30" s="143">
        <f t="shared" si="18"/>
        <v>0.57499999999999996</v>
      </c>
      <c r="Q30" s="143">
        <f t="shared" si="19"/>
        <v>0.55000000000000004</v>
      </c>
      <c r="R30" s="143">
        <f t="shared" si="20"/>
        <v>0.6</v>
      </c>
      <c r="S30" s="183"/>
      <c r="T30" s="143" t="str">
        <f t="shared" si="21"/>
        <v>n.d.</v>
      </c>
      <c r="U30" s="143" t="str">
        <f t="shared" si="22"/>
        <v>n.d.</v>
      </c>
      <c r="V30" s="143" t="str">
        <f t="shared" si="23"/>
        <v>n.d.</v>
      </c>
      <c r="X30" s="6" t="s">
        <v>178</v>
      </c>
      <c r="Y30" s="22">
        <f>+VLOOKUP(9999,sansalvador,3,FALSE)</f>
        <v>45331</v>
      </c>
      <c r="Z30" s="22">
        <f>+Y30</f>
        <v>45331</v>
      </c>
    </row>
    <row r="31" spans="1:26" ht="17.25" customHeight="1">
      <c r="A31" s="3">
        <v>97</v>
      </c>
      <c r="B31" s="76" t="s">
        <v>206</v>
      </c>
      <c r="C31" s="77" t="s">
        <v>235</v>
      </c>
      <c r="D31" s="143">
        <f t="shared" si="12"/>
        <v>1.1000000000000001</v>
      </c>
      <c r="E31" s="143">
        <f t="shared" si="13"/>
        <v>1.1000000000000001</v>
      </c>
      <c r="F31" s="143">
        <f t="shared" si="14"/>
        <v>1.1000000000000001</v>
      </c>
      <c r="G31" s="143"/>
      <c r="H31" s="143"/>
      <c r="I31" s="143"/>
      <c r="J31" s="143"/>
      <c r="K31" s="252"/>
      <c r="L31" s="143" t="str">
        <f t="shared" si="15"/>
        <v>n.d.</v>
      </c>
      <c r="M31" s="143" t="str">
        <f t="shared" si="16"/>
        <v>n.d.</v>
      </c>
      <c r="N31" s="184" t="str">
        <f t="shared" si="17"/>
        <v>n.d.</v>
      </c>
      <c r="O31" s="182"/>
      <c r="P31" s="143">
        <f t="shared" si="18"/>
        <v>1.4500000000000002</v>
      </c>
      <c r="Q31" s="143">
        <f t="shared" si="19"/>
        <v>1.4</v>
      </c>
      <c r="R31" s="143">
        <f t="shared" si="20"/>
        <v>1.6</v>
      </c>
      <c r="S31" s="183"/>
      <c r="T31" s="143" t="str">
        <f t="shared" si="21"/>
        <v>n.d.</v>
      </c>
      <c r="U31" s="143" t="str">
        <f t="shared" si="22"/>
        <v>n.d.</v>
      </c>
      <c r="V31" s="143" t="str">
        <f t="shared" si="23"/>
        <v>n.d.</v>
      </c>
    </row>
    <row r="32" spans="1:26" ht="17.25" customHeight="1">
      <c r="A32" s="3">
        <v>98</v>
      </c>
      <c r="B32" s="76" t="s">
        <v>207</v>
      </c>
      <c r="C32" s="77" t="s">
        <v>235</v>
      </c>
      <c r="D32" s="143">
        <f t="shared" si="12"/>
        <v>2.2000000000000002</v>
      </c>
      <c r="E32" s="143">
        <f t="shared" si="13"/>
        <v>2.2000000000000002</v>
      </c>
      <c r="F32" s="143">
        <f t="shared" si="14"/>
        <v>2.2000000000000002</v>
      </c>
      <c r="G32" s="143"/>
      <c r="H32" s="143"/>
      <c r="I32" s="143"/>
      <c r="J32" s="143"/>
      <c r="K32" s="252"/>
      <c r="L32" s="143" t="str">
        <f t="shared" si="15"/>
        <v>n.d.</v>
      </c>
      <c r="M32" s="143" t="str">
        <f t="shared" si="16"/>
        <v>n.d.</v>
      </c>
      <c r="N32" s="184" t="str">
        <f t="shared" si="17"/>
        <v>n.d.</v>
      </c>
      <c r="O32" s="182"/>
      <c r="P32" s="143">
        <f t="shared" si="18"/>
        <v>2.5</v>
      </c>
      <c r="Q32" s="143">
        <f t="shared" si="19"/>
        <v>2.5</v>
      </c>
      <c r="R32" s="143">
        <f t="shared" si="20"/>
        <v>2.5</v>
      </c>
      <c r="S32" s="183"/>
      <c r="T32" s="143" t="str">
        <f t="shared" si="21"/>
        <v>n.d.</v>
      </c>
      <c r="U32" s="143" t="str">
        <f t="shared" si="22"/>
        <v>n.d.</v>
      </c>
      <c r="V32" s="143" t="str">
        <f t="shared" si="23"/>
        <v>n.d.</v>
      </c>
    </row>
    <row r="33" spans="1:23" ht="17.25" customHeight="1">
      <c r="A33" s="3">
        <v>99</v>
      </c>
      <c r="B33" s="76" t="s">
        <v>208</v>
      </c>
      <c r="C33" s="77" t="s">
        <v>235</v>
      </c>
      <c r="D33" s="143" t="str">
        <f t="shared" si="12"/>
        <v>n.d.</v>
      </c>
      <c r="E33" s="143" t="str">
        <f t="shared" si="13"/>
        <v>n.d.</v>
      </c>
      <c r="F33" s="143" t="str">
        <f t="shared" si="14"/>
        <v>n.d.</v>
      </c>
      <c r="G33" s="143"/>
      <c r="H33" s="143"/>
      <c r="I33" s="143"/>
      <c r="J33" s="143"/>
      <c r="K33" s="252"/>
      <c r="L33" s="143" t="str">
        <f t="shared" si="15"/>
        <v>n.d.</v>
      </c>
      <c r="M33" s="143" t="str">
        <f t="shared" si="16"/>
        <v>n.d.</v>
      </c>
      <c r="N33" s="184" t="str">
        <f t="shared" si="17"/>
        <v>n.d.</v>
      </c>
      <c r="O33" s="182"/>
      <c r="P33" s="143" t="str">
        <f t="shared" si="18"/>
        <v>n.d.</v>
      </c>
      <c r="Q33" s="143" t="str">
        <f t="shared" si="19"/>
        <v>n.d.</v>
      </c>
      <c r="R33" s="143" t="str">
        <f t="shared" si="20"/>
        <v>n.d.</v>
      </c>
      <c r="S33" s="183"/>
      <c r="T33" s="143" t="str">
        <f t="shared" si="21"/>
        <v>n.d.</v>
      </c>
      <c r="U33" s="143" t="str">
        <f t="shared" si="22"/>
        <v>n.d.</v>
      </c>
      <c r="V33" s="143" t="str">
        <f t="shared" si="23"/>
        <v>n.d.</v>
      </c>
    </row>
    <row r="34" spans="1:23" ht="17.25" customHeight="1">
      <c r="A34" s="3">
        <v>100</v>
      </c>
      <c r="B34" s="76" t="s">
        <v>209</v>
      </c>
      <c r="C34" s="77" t="s">
        <v>235</v>
      </c>
      <c r="D34" s="143" t="str">
        <f t="shared" si="12"/>
        <v>n.d.</v>
      </c>
      <c r="E34" s="143" t="str">
        <f t="shared" si="13"/>
        <v>n.d.</v>
      </c>
      <c r="F34" s="143" t="str">
        <f t="shared" si="14"/>
        <v>n.d.</v>
      </c>
      <c r="G34" s="143"/>
      <c r="H34" s="143"/>
      <c r="I34" s="143"/>
      <c r="J34" s="143"/>
      <c r="K34" s="252"/>
      <c r="L34" s="143" t="str">
        <f t="shared" si="15"/>
        <v>n.d.</v>
      </c>
      <c r="M34" s="143" t="str">
        <f t="shared" si="16"/>
        <v>n.d.</v>
      </c>
      <c r="N34" s="184" t="str">
        <f t="shared" si="17"/>
        <v>n.d.</v>
      </c>
      <c r="O34" s="182"/>
      <c r="P34" s="143" t="str">
        <f t="shared" si="18"/>
        <v>n.d.</v>
      </c>
      <c r="Q34" s="143" t="str">
        <f t="shared" si="19"/>
        <v>n.d.</v>
      </c>
      <c r="R34" s="143" t="str">
        <f t="shared" si="20"/>
        <v>n.d.</v>
      </c>
      <c r="S34" s="183"/>
      <c r="T34" s="143" t="str">
        <f t="shared" si="21"/>
        <v>n.d.</v>
      </c>
      <c r="U34" s="143" t="str">
        <f t="shared" si="22"/>
        <v>n.d.</v>
      </c>
      <c r="V34" s="143" t="str">
        <f t="shared" si="23"/>
        <v>n.d.</v>
      </c>
    </row>
    <row r="35" spans="1:23" ht="17.25" customHeight="1">
      <c r="A35" s="3">
        <v>101</v>
      </c>
      <c r="B35" s="76" t="s">
        <v>210</v>
      </c>
      <c r="C35" s="77" t="s">
        <v>235</v>
      </c>
      <c r="D35" s="143" t="str">
        <f t="shared" si="12"/>
        <v>n.d.</v>
      </c>
      <c r="E35" s="143" t="str">
        <f t="shared" si="13"/>
        <v>n.d.</v>
      </c>
      <c r="F35" s="143" t="str">
        <f t="shared" si="14"/>
        <v>n.d.</v>
      </c>
      <c r="G35" s="143"/>
      <c r="H35" s="143"/>
      <c r="I35" s="143"/>
      <c r="J35" s="143"/>
      <c r="K35" s="252"/>
      <c r="L35" s="143" t="str">
        <f t="shared" si="15"/>
        <v>n.d.</v>
      </c>
      <c r="M35" s="143" t="str">
        <f t="shared" si="16"/>
        <v>n.d.</v>
      </c>
      <c r="N35" s="184" t="str">
        <f t="shared" si="17"/>
        <v>n.d.</v>
      </c>
      <c r="O35" s="182"/>
      <c r="P35" s="143">
        <f t="shared" si="18"/>
        <v>0.6</v>
      </c>
      <c r="Q35" s="143">
        <f t="shared" si="19"/>
        <v>0.6</v>
      </c>
      <c r="R35" s="143">
        <f t="shared" si="20"/>
        <v>0.6</v>
      </c>
      <c r="S35" s="183"/>
      <c r="T35" s="143" t="str">
        <f t="shared" si="21"/>
        <v>n.d.</v>
      </c>
      <c r="U35" s="143" t="str">
        <f t="shared" si="22"/>
        <v>n.d.</v>
      </c>
      <c r="V35" s="143" t="str">
        <f t="shared" si="23"/>
        <v>n.d.</v>
      </c>
    </row>
    <row r="36" spans="1:23" ht="17.25" customHeight="1">
      <c r="A36" s="3">
        <v>102</v>
      </c>
      <c r="B36" s="76" t="s">
        <v>211</v>
      </c>
      <c r="C36" s="77" t="s">
        <v>231</v>
      </c>
      <c r="D36" s="143" t="str">
        <f t="shared" si="12"/>
        <v>n.d.</v>
      </c>
      <c r="E36" s="143" t="str">
        <f t="shared" si="13"/>
        <v>n.d.</v>
      </c>
      <c r="F36" s="143" t="str">
        <f t="shared" si="14"/>
        <v>n.d.</v>
      </c>
      <c r="G36" s="143"/>
      <c r="H36" s="143"/>
      <c r="I36" s="143"/>
      <c r="J36" s="143"/>
      <c r="K36" s="252"/>
      <c r="L36" s="143" t="str">
        <f t="shared" si="15"/>
        <v>n.d.</v>
      </c>
      <c r="M36" s="143" t="str">
        <f t="shared" si="16"/>
        <v>n.d.</v>
      </c>
      <c r="N36" s="184" t="str">
        <f t="shared" si="17"/>
        <v>n.d.</v>
      </c>
      <c r="O36" s="182"/>
      <c r="P36" s="143" t="str">
        <f t="shared" si="18"/>
        <v>n.d.</v>
      </c>
      <c r="Q36" s="143" t="str">
        <f t="shared" si="19"/>
        <v>n.d.</v>
      </c>
      <c r="R36" s="143" t="str">
        <f t="shared" si="20"/>
        <v>n.d.</v>
      </c>
      <c r="S36" s="183"/>
      <c r="T36" s="143" t="str">
        <f t="shared" si="21"/>
        <v>n.d.</v>
      </c>
      <c r="U36" s="143" t="str">
        <f t="shared" si="22"/>
        <v>n.d.</v>
      </c>
      <c r="V36" s="143" t="str">
        <f t="shared" si="23"/>
        <v>n.d.</v>
      </c>
    </row>
    <row r="37" spans="1:23" ht="17.25" customHeight="1">
      <c r="A37" s="3">
        <v>103</v>
      </c>
      <c r="B37" s="76" t="s">
        <v>212</v>
      </c>
      <c r="C37" s="77" t="s">
        <v>255</v>
      </c>
      <c r="D37" s="143">
        <f t="shared" si="12"/>
        <v>1</v>
      </c>
      <c r="E37" s="143">
        <f t="shared" si="13"/>
        <v>1</v>
      </c>
      <c r="F37" s="143">
        <f t="shared" si="14"/>
        <v>1</v>
      </c>
      <c r="G37" s="143"/>
      <c r="H37" s="143"/>
      <c r="I37" s="143"/>
      <c r="J37" s="143"/>
      <c r="K37" s="185"/>
      <c r="L37" s="143" t="str">
        <f t="shared" si="15"/>
        <v>n.d.</v>
      </c>
      <c r="M37" s="143" t="str">
        <f t="shared" si="16"/>
        <v>n.d.</v>
      </c>
      <c r="N37" s="184" t="str">
        <f t="shared" si="17"/>
        <v>n.d.</v>
      </c>
      <c r="O37" s="186"/>
      <c r="P37" s="143">
        <f t="shared" si="18"/>
        <v>1.25</v>
      </c>
      <c r="Q37" s="143">
        <f t="shared" si="19"/>
        <v>1.25</v>
      </c>
      <c r="R37" s="143">
        <f t="shared" si="20"/>
        <v>1.25</v>
      </c>
      <c r="S37" s="180"/>
      <c r="T37" s="143" t="str">
        <f t="shared" si="21"/>
        <v>n.d.</v>
      </c>
      <c r="U37" s="143" t="str">
        <f t="shared" si="22"/>
        <v>n.d.</v>
      </c>
      <c r="V37" s="143" t="str">
        <f t="shared" si="23"/>
        <v>n.d.</v>
      </c>
    </row>
    <row r="38" spans="1:23" ht="17.25" customHeight="1">
      <c r="A38" s="3">
        <v>104</v>
      </c>
      <c r="B38" s="76" t="s">
        <v>213</v>
      </c>
      <c r="C38" s="77" t="s">
        <v>255</v>
      </c>
      <c r="D38" s="143">
        <f t="shared" si="12"/>
        <v>0.9</v>
      </c>
      <c r="E38" s="143">
        <f t="shared" si="13"/>
        <v>0.9</v>
      </c>
      <c r="F38" s="143">
        <f t="shared" si="14"/>
        <v>0.9</v>
      </c>
      <c r="G38" s="143"/>
      <c r="H38" s="143"/>
      <c r="I38" s="143"/>
      <c r="J38" s="143"/>
      <c r="K38" s="185"/>
      <c r="L38" s="143" t="str">
        <f t="shared" si="15"/>
        <v>n.d.</v>
      </c>
      <c r="M38" s="143" t="str">
        <f t="shared" si="16"/>
        <v>n.d.</v>
      </c>
      <c r="N38" s="184" t="str">
        <f t="shared" si="17"/>
        <v>n.d.</v>
      </c>
      <c r="O38" s="186"/>
      <c r="P38" s="143" t="str">
        <f t="shared" si="18"/>
        <v>n.d.</v>
      </c>
      <c r="Q38" s="143" t="str">
        <f t="shared" si="19"/>
        <v>n.d.</v>
      </c>
      <c r="R38" s="143" t="str">
        <f t="shared" si="20"/>
        <v>n.d.</v>
      </c>
      <c r="S38" s="180"/>
      <c r="T38" s="143" t="str">
        <f t="shared" si="21"/>
        <v>n.d.</v>
      </c>
      <c r="U38" s="143" t="str">
        <f t="shared" si="22"/>
        <v>n.d.</v>
      </c>
      <c r="V38" s="143" t="str">
        <f t="shared" si="23"/>
        <v>n.d.</v>
      </c>
    </row>
    <row r="39" spans="1:23" ht="17.25" customHeight="1">
      <c r="A39" s="3">
        <v>105</v>
      </c>
      <c r="B39" s="76" t="s">
        <v>214</v>
      </c>
      <c r="C39" s="150" t="s">
        <v>235</v>
      </c>
      <c r="D39" s="187">
        <f t="shared" si="12"/>
        <v>0.2</v>
      </c>
      <c r="E39" s="143">
        <f t="shared" si="13"/>
        <v>0.2</v>
      </c>
      <c r="F39" s="143">
        <f t="shared" si="14"/>
        <v>0.2</v>
      </c>
      <c r="G39" s="143"/>
      <c r="H39" s="143"/>
      <c r="I39" s="143"/>
      <c r="J39" s="143"/>
      <c r="K39" s="185"/>
      <c r="L39" s="143" t="str">
        <f t="shared" si="15"/>
        <v>n.d.</v>
      </c>
      <c r="M39" s="143" t="str">
        <f t="shared" si="16"/>
        <v>n.d.</v>
      </c>
      <c r="N39" s="184" t="str">
        <f t="shared" si="17"/>
        <v>n.d.</v>
      </c>
      <c r="O39" s="186"/>
      <c r="P39" s="143">
        <f t="shared" si="18"/>
        <v>0.2</v>
      </c>
      <c r="Q39" s="143">
        <f t="shared" si="19"/>
        <v>0.2</v>
      </c>
      <c r="R39" s="143">
        <f t="shared" si="20"/>
        <v>0.2</v>
      </c>
      <c r="S39" s="180"/>
      <c r="T39" s="143" t="str">
        <f t="shared" si="21"/>
        <v>n.d.</v>
      </c>
      <c r="U39" s="143" t="str">
        <f t="shared" si="22"/>
        <v>n.d.</v>
      </c>
      <c r="V39" s="143" t="str">
        <f t="shared" si="23"/>
        <v>n.d.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86" t="s">
        <v>282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87" t="s">
        <v>200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86" t="s">
        <v>199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86" t="str">
        <f>+CONCATENATE("Plazas visitadas este día: "&amp;PROPER(D5)&amp;", "&amp;PROPER(L5)&amp;", "&amp;PROPER(P5)&amp;", "&amp;PROPER(T5)&amp;".")</f>
        <v>Plazas visitadas este día: Gerardo Barrios , Santa Ana, Sensuntepeque, San Miguel.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4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177</v>
      </c>
      <c r="Y52" s="22" t="str">
        <f>+VLOOKUP(1111,sansalvador,2,FALSE)</f>
        <v>Fecha Actual</v>
      </c>
      <c r="Z52" s="22" t="str">
        <f>+Y52</f>
        <v>Fecha Actual</v>
      </c>
    </row>
    <row r="53" spans="1:26" ht="15" customHeight="1">
      <c r="A53" s="3">
        <v>2</v>
      </c>
      <c r="X53" s="6" t="s">
        <v>178</v>
      </c>
      <c r="Y53" s="22" t="e">
        <f>+VLOOKUP(1111,sansalvadorpasado,2,FALSE)</f>
        <v>#N/A</v>
      </c>
      <c r="Z53" s="22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CAE5" sheet="1" objects="1" scenarios="1"/>
  <mergeCells count="12">
    <mergeCell ref="B3:V3"/>
    <mergeCell ref="B5:J5"/>
    <mergeCell ref="K7:K14"/>
    <mergeCell ref="L5:N5"/>
    <mergeCell ref="P5:R5"/>
    <mergeCell ref="T5:V5"/>
    <mergeCell ref="K29:K36"/>
    <mergeCell ref="L27:N27"/>
    <mergeCell ref="P27:R27"/>
    <mergeCell ref="T27:V27"/>
    <mergeCell ref="B25:V25"/>
    <mergeCell ref="B27:J27"/>
  </mergeCells>
  <dataValidations count="4">
    <dataValidation type="list" showInputMessage="1" showErrorMessage="1" sqref="T5:V5 T27:V27" xr:uid="{00000000-0002-0000-0700-000000000000}">
      <formula1>deporiente</formula1>
    </dataValidation>
    <dataValidation type="list" showInputMessage="1" showErrorMessage="1" sqref="P5:R5 P27:R27" xr:uid="{00000000-0002-0000-0700-000001000000}">
      <formula1>depcentral</formula1>
    </dataValidation>
    <dataValidation type="list" showInputMessage="1" showErrorMessage="1" sqref="L5:N5 L27:N27" xr:uid="{00000000-0002-0000-0700-000002000000}">
      <formula1>depoccidente</formula1>
    </dataValidation>
    <dataValidation type="list" allowBlank="1" showInputMessage="1" showErrorMessage="1" sqref="B5:J5 B27:J27" xr:uid="{00000000-0002-0000-0700-000003000000}">
      <formula1>depmetropolitana</formula1>
    </dataValidation>
  </dataValidations>
  <pageMargins left="0.23622047244094491" right="0.19685039370078741" top="0.51181102362204722" bottom="0.74803149606299213" header="0.31496062992125984" footer="0.31496062992125984"/>
  <pageSetup scale="88" fitToHeight="0" orientation="landscape" r:id="rId1"/>
  <ignoredErrors>
    <ignoredError sqref="D29:F39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6">
    <pageSetUpPr fitToPage="1"/>
  </sheetPr>
  <dimension ref="A1:V47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INDECAEA0290224</v>
      </c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</row>
    <row r="3" spans="1:22" s="5" customFormat="1" ht="15" customHeight="1">
      <c r="A3" s="121">
        <f>U7</f>
        <v>45334</v>
      </c>
      <c r="B3" s="243">
        <f>U7</f>
        <v>45334</v>
      </c>
      <c r="C3" s="243"/>
      <c r="D3" s="243"/>
      <c r="E3" s="243"/>
      <c r="F3" s="243"/>
      <c r="G3" s="243"/>
      <c r="H3" s="243"/>
      <c r="I3" s="243"/>
      <c r="J3" s="243"/>
      <c r="K3" s="243"/>
      <c r="L3" s="243"/>
      <c r="M3" s="243"/>
      <c r="N3" s="243"/>
      <c r="O3" s="243"/>
      <c r="P3" s="243"/>
      <c r="Q3" s="243"/>
      <c r="R3" s="243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</row>
    <row r="5" spans="1:22" ht="15" customHeight="1">
      <c r="B5" s="161"/>
      <c r="C5" s="162"/>
      <c r="D5" s="256" t="s">
        <v>229</v>
      </c>
      <c r="E5" s="256"/>
      <c r="F5" s="256"/>
      <c r="G5" s="158"/>
      <c r="H5" s="247" t="str">
        <f>+GranosBasicos!L26</f>
        <v>SANTA ANA</v>
      </c>
      <c r="I5" s="247"/>
      <c r="J5" s="249"/>
      <c r="K5" s="107"/>
      <c r="L5" s="247" t="str">
        <f>+GranosBasicos!P26</f>
        <v>SENSUNTEPEQUE</v>
      </c>
      <c r="M5" s="247"/>
      <c r="N5" s="249"/>
      <c r="O5" s="107"/>
      <c r="P5" s="247" t="str">
        <f>+GranosBasicos!T26</f>
        <v>SAN MIGUEL</v>
      </c>
      <c r="Q5" s="247"/>
      <c r="R5" s="247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73" t="s">
        <v>2</v>
      </c>
      <c r="C6" s="174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69" t="s">
        <v>237</v>
      </c>
      <c r="C7" s="163"/>
      <c r="D7" s="164"/>
      <c r="E7" s="164"/>
      <c r="F7" s="164"/>
      <c r="G7" s="159"/>
      <c r="H7" s="164"/>
      <c r="I7" s="164"/>
      <c r="J7" s="164"/>
      <c r="K7" s="167"/>
      <c r="L7" s="164"/>
      <c r="M7" s="164"/>
      <c r="N7" s="164"/>
      <c r="O7" s="165"/>
      <c r="P7" s="164"/>
      <c r="Q7" s="164"/>
      <c r="R7" s="164"/>
      <c r="T7" s="6" t="s">
        <v>177</v>
      </c>
      <c r="U7" s="22">
        <f>+VLOOKUP(1111,sansalvador,3,FALSE)</f>
        <v>45334</v>
      </c>
      <c r="V7" s="22">
        <f>+U7</f>
        <v>45334</v>
      </c>
    </row>
    <row r="8" spans="1:22" ht="17.25" customHeight="1">
      <c r="A8" s="3">
        <v>109</v>
      </c>
      <c r="B8" s="76" t="s">
        <v>215</v>
      </c>
      <c r="C8" s="77" t="s">
        <v>235</v>
      </c>
      <c r="D8" s="143">
        <f t="shared" ref="D8:D15" si="0">IF(ISERROR(VLOOKUP(CONCATENATE(A8,$D$5),sansalvador,5,FALSE)),"n.d.",VLOOKUP(CONCATENATE(A8,$D$5),sansalvador,5,FALSE))</f>
        <v>4.7</v>
      </c>
      <c r="E8" s="143">
        <f t="shared" ref="E8:E15" si="1">IF( ISERROR(VLOOKUP(CONCATENATE(A8,$D$5),sansalvador,6,FALSE)),"n.d.",VLOOKUP(CONCATENATE(A8,$D$5),sansalvador,6,FALSE))</f>
        <v>4.7</v>
      </c>
      <c r="F8" s="143">
        <f t="shared" ref="F8:F15" si="2">IF( ISERROR(VLOOKUP(CONCATENATE(A8,$D$5),sansalvador,7,FALSE)),"n.d.",VLOOKUP(CONCATENATE(A8,$D$5),sansalvador,7,FALSE))</f>
        <v>4.7</v>
      </c>
      <c r="G8" s="188"/>
      <c r="H8" s="143" t="str">
        <f t="shared" ref="H8:H15" si="3">IF(ISERROR(VLOOKUP(CONCATENATE(A8,$H$5),sansalvador,5,FALSE)),"n.d.",VLOOKUP(CONCATENATE(A8,$H$5),sansalvador,5,FALSE))</f>
        <v>n.d.</v>
      </c>
      <c r="I8" s="143" t="str">
        <f t="shared" ref="I8:I15" si="4">IF(ISERROR(VLOOKUP(CONCATENATE(A8,$H$5),sansalvador,6,FALSE)),"n.d.",VLOOKUP(CONCATENATE(A8,$H$5),sansalvador,6,FALSE))</f>
        <v>n.d.</v>
      </c>
      <c r="J8" s="143" t="str">
        <f t="shared" ref="J8:J15" si="5">IF(ISERROR(VLOOKUP(CONCATENATE(A8,$H$5),sansalvador,7,FALSE)),"n.d.",VLOOKUP(CONCATENATE(A8,$H$5),sansalvador,7,FALSE))</f>
        <v>n.d.</v>
      </c>
      <c r="K8" s="189"/>
      <c r="L8" s="143">
        <f t="shared" ref="L8:L15" si="6">IF(ISERROR(VLOOKUP(CONCATENATE(A8,$L$5),sansalvador,5,FALSE)),"n.d.",VLOOKUP(CONCATENATE(A8,$L$5),sansalvador,5,FALSE))</f>
        <v>5.25</v>
      </c>
      <c r="M8" s="143">
        <f t="shared" ref="M8:M15" si="7">IF(ISERROR(VLOOKUP(CONCATENATE(A8,$L$5),sansalvador,6,FALSE)),"n.d.",VLOOKUP(CONCATENATE(A8,$L$5),sansalvador,6,FALSE))</f>
        <v>5</v>
      </c>
      <c r="N8" s="143">
        <f t="shared" ref="N8:N15" si="8">IF(ISERROR(VLOOKUP(CONCATENATE(A8,$L$5),sansalvador,7,FALSE)),"n.d.",VLOOKUP(CONCATENATE(A8,$L$5),sansalvador,7,FALSE))</f>
        <v>5.5</v>
      </c>
      <c r="O8" s="186"/>
      <c r="P8" s="143" t="str">
        <f t="shared" ref="P8:P15" si="9">IF(ISERROR(VLOOKUP(CONCATENATE(A8,$P$5),sansalvador,5,FALSE)),"n.d.",VLOOKUP(CONCATENATE(A8,$P$5),sansalvador,5,FALSE))</f>
        <v>n.d.</v>
      </c>
      <c r="Q8" s="143" t="str">
        <f t="shared" ref="Q8:Q15" si="10">IF(ISERROR(VLOOKUP(CONCATENATE(A8,$P$5),sansalvador,6,FALSE)),"n.d.",VLOOKUP(CONCATENATE(A8,$P$5),sansalvador,6,FALSE))</f>
        <v>n.d.</v>
      </c>
      <c r="R8" s="143" t="str">
        <f t="shared" ref="R8:R15" si="11">IF(ISERROR(VLOOKUP(CONCATENATE(A8,$P$5),sansalvador,7,FALSE)),"n.d.",VLOOKUP(CONCATENATE(A8,$P$5),sansalvador,7,FALSE))</f>
        <v>n.d.</v>
      </c>
      <c r="T8" s="6" t="s">
        <v>178</v>
      </c>
      <c r="U8" s="22">
        <f>+VLOOKUP(9999,sansalvador,3,FALSE)</f>
        <v>45331</v>
      </c>
      <c r="V8" s="22">
        <f>+U8</f>
        <v>45331</v>
      </c>
    </row>
    <row r="9" spans="1:22" ht="17.25" customHeight="1">
      <c r="A9" s="3">
        <v>110</v>
      </c>
      <c r="B9" s="76" t="s">
        <v>216</v>
      </c>
      <c r="C9" s="77" t="s">
        <v>235</v>
      </c>
      <c r="D9" s="143">
        <f t="shared" si="0"/>
        <v>4.5999999999999996</v>
      </c>
      <c r="E9" s="143">
        <f t="shared" si="1"/>
        <v>4.5999999999999996</v>
      </c>
      <c r="F9" s="143">
        <f t="shared" si="2"/>
        <v>4.5999999999999996</v>
      </c>
      <c r="G9" s="188"/>
      <c r="H9" s="143" t="str">
        <f t="shared" si="3"/>
        <v>n.d.</v>
      </c>
      <c r="I9" s="143" t="str">
        <f t="shared" si="4"/>
        <v>n.d.</v>
      </c>
      <c r="J9" s="143" t="str">
        <f t="shared" si="5"/>
        <v>n.d.</v>
      </c>
      <c r="K9" s="189"/>
      <c r="L9" s="143">
        <f t="shared" si="6"/>
        <v>5</v>
      </c>
      <c r="M9" s="143">
        <f t="shared" si="7"/>
        <v>5</v>
      </c>
      <c r="N9" s="143">
        <f t="shared" si="8"/>
        <v>5</v>
      </c>
      <c r="O9" s="186"/>
      <c r="P9" s="143" t="str">
        <f t="shared" si="9"/>
        <v>n.d.</v>
      </c>
      <c r="Q9" s="143" t="str">
        <f t="shared" si="10"/>
        <v>n.d.</v>
      </c>
      <c r="R9" s="143" t="str">
        <f t="shared" si="11"/>
        <v>n.d.</v>
      </c>
    </row>
    <row r="10" spans="1:22" ht="17.25" customHeight="1">
      <c r="A10" s="3">
        <v>111</v>
      </c>
      <c r="B10" s="76" t="s">
        <v>217</v>
      </c>
      <c r="C10" s="77" t="s">
        <v>235</v>
      </c>
      <c r="D10" s="143">
        <f t="shared" si="0"/>
        <v>4.5999999999999996</v>
      </c>
      <c r="E10" s="143">
        <f t="shared" si="1"/>
        <v>4.5999999999999996</v>
      </c>
      <c r="F10" s="143">
        <f t="shared" si="2"/>
        <v>4.5999999999999996</v>
      </c>
      <c r="G10" s="188"/>
      <c r="H10" s="143" t="str">
        <f t="shared" si="3"/>
        <v>n.d.</v>
      </c>
      <c r="I10" s="143" t="str">
        <f t="shared" si="4"/>
        <v>n.d.</v>
      </c>
      <c r="J10" s="143" t="str">
        <f t="shared" si="5"/>
        <v>n.d.</v>
      </c>
      <c r="K10" s="189"/>
      <c r="L10" s="143">
        <f t="shared" si="6"/>
        <v>5</v>
      </c>
      <c r="M10" s="143">
        <f t="shared" si="7"/>
        <v>5</v>
      </c>
      <c r="N10" s="143">
        <f t="shared" si="8"/>
        <v>5</v>
      </c>
      <c r="O10" s="186"/>
      <c r="P10" s="143" t="str">
        <f t="shared" si="9"/>
        <v>n.d.</v>
      </c>
      <c r="Q10" s="143" t="str">
        <f t="shared" si="10"/>
        <v>n.d.</v>
      </c>
      <c r="R10" s="143" t="str">
        <f t="shared" si="11"/>
        <v>n.d.</v>
      </c>
    </row>
    <row r="11" spans="1:22" ht="17.25" customHeight="1">
      <c r="A11" s="3">
        <v>112</v>
      </c>
      <c r="B11" s="76" t="s">
        <v>218</v>
      </c>
      <c r="C11" s="77" t="s">
        <v>235</v>
      </c>
      <c r="D11" s="143">
        <f t="shared" si="0"/>
        <v>4</v>
      </c>
      <c r="E11" s="143">
        <f t="shared" si="1"/>
        <v>4</v>
      </c>
      <c r="F11" s="143">
        <f t="shared" si="2"/>
        <v>4</v>
      </c>
      <c r="G11" s="188"/>
      <c r="H11" s="143" t="str">
        <f t="shared" si="3"/>
        <v>n.d.</v>
      </c>
      <c r="I11" s="143" t="str">
        <f t="shared" si="4"/>
        <v>n.d.</v>
      </c>
      <c r="J11" s="143" t="str">
        <f t="shared" si="5"/>
        <v>n.d.</v>
      </c>
      <c r="K11" s="189"/>
      <c r="L11" s="143">
        <f t="shared" si="6"/>
        <v>4.25</v>
      </c>
      <c r="M11" s="143">
        <f t="shared" si="7"/>
        <v>4</v>
      </c>
      <c r="N11" s="143">
        <f t="shared" si="8"/>
        <v>4.5</v>
      </c>
      <c r="O11" s="186"/>
      <c r="P11" s="143" t="str">
        <f t="shared" si="9"/>
        <v>n.d.</v>
      </c>
      <c r="Q11" s="143" t="str">
        <f t="shared" si="10"/>
        <v>n.d.</v>
      </c>
      <c r="R11" s="143" t="str">
        <f t="shared" si="11"/>
        <v>n.d.</v>
      </c>
    </row>
    <row r="12" spans="1:22" ht="17.25" customHeight="1">
      <c r="A12" s="3">
        <v>113</v>
      </c>
      <c r="B12" s="76" t="s">
        <v>219</v>
      </c>
      <c r="C12" s="77" t="s">
        <v>235</v>
      </c>
      <c r="D12" s="143">
        <f t="shared" si="0"/>
        <v>4</v>
      </c>
      <c r="E12" s="143">
        <f t="shared" si="1"/>
        <v>4</v>
      </c>
      <c r="F12" s="143">
        <f t="shared" si="2"/>
        <v>4</v>
      </c>
      <c r="G12" s="188"/>
      <c r="H12" s="143" t="str">
        <f t="shared" si="3"/>
        <v>n.d.</v>
      </c>
      <c r="I12" s="143" t="str">
        <f t="shared" si="4"/>
        <v>n.d.</v>
      </c>
      <c r="J12" s="143" t="str">
        <f t="shared" si="5"/>
        <v>n.d.</v>
      </c>
      <c r="K12" s="189"/>
      <c r="L12" s="143">
        <f t="shared" si="6"/>
        <v>4.625</v>
      </c>
      <c r="M12" s="143">
        <f t="shared" si="7"/>
        <v>4.5</v>
      </c>
      <c r="N12" s="143">
        <f t="shared" si="8"/>
        <v>4.75</v>
      </c>
      <c r="O12" s="186"/>
      <c r="P12" s="143" t="str">
        <f t="shared" si="9"/>
        <v>n.d.</v>
      </c>
      <c r="Q12" s="143" t="str">
        <f t="shared" si="10"/>
        <v>n.d.</v>
      </c>
      <c r="R12" s="143" t="str">
        <f t="shared" si="11"/>
        <v>n.d.</v>
      </c>
    </row>
    <row r="13" spans="1:22" ht="17.25" customHeight="1">
      <c r="A13" s="3">
        <v>114</v>
      </c>
      <c r="B13" s="76" t="s">
        <v>220</v>
      </c>
      <c r="C13" s="77" t="s">
        <v>235</v>
      </c>
      <c r="D13" s="143">
        <f t="shared" si="0"/>
        <v>4</v>
      </c>
      <c r="E13" s="143">
        <f t="shared" si="1"/>
        <v>4</v>
      </c>
      <c r="F13" s="143">
        <f t="shared" si="2"/>
        <v>4</v>
      </c>
      <c r="G13" s="188"/>
      <c r="H13" s="143" t="str">
        <f t="shared" si="3"/>
        <v>n.d.</v>
      </c>
      <c r="I13" s="143" t="str">
        <f t="shared" si="4"/>
        <v>n.d.</v>
      </c>
      <c r="J13" s="143" t="str">
        <f t="shared" si="5"/>
        <v>n.d.</v>
      </c>
      <c r="K13" s="189"/>
      <c r="L13" s="143">
        <f t="shared" si="6"/>
        <v>4.75</v>
      </c>
      <c r="M13" s="143">
        <f t="shared" si="7"/>
        <v>4.5</v>
      </c>
      <c r="N13" s="143">
        <f t="shared" si="8"/>
        <v>5</v>
      </c>
      <c r="O13" s="186"/>
      <c r="P13" s="143" t="str">
        <f t="shared" si="9"/>
        <v>n.d.</v>
      </c>
      <c r="Q13" s="143" t="str">
        <f t="shared" si="10"/>
        <v>n.d.</v>
      </c>
      <c r="R13" s="143" t="str">
        <f t="shared" si="11"/>
        <v>n.d.</v>
      </c>
    </row>
    <row r="14" spans="1:22" ht="17.25" customHeight="1">
      <c r="A14" s="3">
        <v>115</v>
      </c>
      <c r="B14" s="76" t="s">
        <v>221</v>
      </c>
      <c r="C14" s="77" t="s">
        <v>235</v>
      </c>
      <c r="D14" s="143">
        <f t="shared" si="0"/>
        <v>4</v>
      </c>
      <c r="E14" s="143">
        <f t="shared" si="1"/>
        <v>4</v>
      </c>
      <c r="F14" s="143">
        <f t="shared" si="2"/>
        <v>4</v>
      </c>
      <c r="G14" s="188"/>
      <c r="H14" s="143" t="str">
        <f t="shared" si="3"/>
        <v>n.d.</v>
      </c>
      <c r="I14" s="143" t="str">
        <f t="shared" si="4"/>
        <v>n.d.</v>
      </c>
      <c r="J14" s="143" t="str">
        <f t="shared" si="5"/>
        <v>n.d.</v>
      </c>
      <c r="K14" s="189"/>
      <c r="L14" s="143">
        <f t="shared" si="6"/>
        <v>4</v>
      </c>
      <c r="M14" s="143">
        <f t="shared" si="7"/>
        <v>4</v>
      </c>
      <c r="N14" s="143">
        <f t="shared" si="8"/>
        <v>4</v>
      </c>
      <c r="O14" s="186"/>
      <c r="P14" s="143" t="str">
        <f t="shared" si="9"/>
        <v>n.d.</v>
      </c>
      <c r="Q14" s="143" t="str">
        <f t="shared" si="10"/>
        <v>n.d.</v>
      </c>
      <c r="R14" s="143" t="str">
        <f t="shared" si="11"/>
        <v>n.d.</v>
      </c>
    </row>
    <row r="15" spans="1:22" ht="17.25" customHeight="1">
      <c r="A15" s="3">
        <v>116</v>
      </c>
      <c r="B15" s="76" t="s">
        <v>222</v>
      </c>
      <c r="C15" s="77" t="s">
        <v>235</v>
      </c>
      <c r="D15" s="143">
        <f t="shared" si="0"/>
        <v>4</v>
      </c>
      <c r="E15" s="143">
        <f t="shared" si="1"/>
        <v>4</v>
      </c>
      <c r="F15" s="143">
        <f t="shared" si="2"/>
        <v>4</v>
      </c>
      <c r="G15" s="185"/>
      <c r="H15" s="185" t="str">
        <f t="shared" si="3"/>
        <v>n.d.</v>
      </c>
      <c r="I15" s="185" t="str">
        <f t="shared" si="4"/>
        <v>n.d.</v>
      </c>
      <c r="J15" s="185" t="str">
        <f t="shared" si="5"/>
        <v>n.d.</v>
      </c>
      <c r="K15" s="189"/>
      <c r="L15" s="180">
        <f t="shared" si="6"/>
        <v>4.25</v>
      </c>
      <c r="M15" s="180">
        <f t="shared" si="7"/>
        <v>4</v>
      </c>
      <c r="N15" s="180">
        <f t="shared" si="8"/>
        <v>4.5</v>
      </c>
      <c r="O15" s="186"/>
      <c r="P15" s="180" t="str">
        <f t="shared" si="9"/>
        <v>n.d.</v>
      </c>
      <c r="Q15" s="180" t="str">
        <f t="shared" si="10"/>
        <v>n.d.</v>
      </c>
      <c r="R15" s="180" t="str">
        <f t="shared" si="11"/>
        <v>n.d.</v>
      </c>
    </row>
    <row r="16" spans="1:22" ht="17.25" customHeight="1">
      <c r="A16" s="3">
        <v>120</v>
      </c>
      <c r="B16" s="168" t="s">
        <v>238</v>
      </c>
      <c r="C16" s="166"/>
      <c r="D16" s="190"/>
      <c r="E16" s="190"/>
      <c r="F16" s="190"/>
      <c r="G16" s="185"/>
      <c r="H16" s="190"/>
      <c r="I16" s="190"/>
      <c r="J16" s="190"/>
      <c r="K16" s="189"/>
      <c r="L16" s="191"/>
      <c r="M16" s="191"/>
      <c r="N16" s="191"/>
      <c r="O16" s="186"/>
      <c r="P16" s="191"/>
      <c r="Q16" s="191"/>
      <c r="R16" s="191"/>
    </row>
    <row r="17" spans="1:18" ht="17.25" customHeight="1">
      <c r="A17" s="3">
        <v>119</v>
      </c>
      <c r="B17" s="76" t="s">
        <v>144</v>
      </c>
      <c r="C17" s="77" t="s">
        <v>235</v>
      </c>
      <c r="D17" s="143">
        <f>IF(ISERROR(VLOOKUP(CONCATENATE(A17,$D$5),sansalvador,5,FALSE)),"n.d.",VLOOKUP(CONCATENATE(A17,$D$5),sansalvador,5,FALSE))</f>
        <v>6</v>
      </c>
      <c r="E17" s="143">
        <f>IF( ISERROR(VLOOKUP(CONCATENATE(A17,$D$5),sansalvador,6,FALSE)),"n.d.",VLOOKUP(CONCATENATE(A17,$D$5),sansalvador,6,FALSE))</f>
        <v>6</v>
      </c>
      <c r="F17" s="143">
        <f>IF( ISERROR(VLOOKUP(CONCATENATE(A17,$D$5),sansalvador,7,FALSE)),"n.d.",VLOOKUP(CONCATENATE(A17,$D$5),sansalvador,7,FALSE))</f>
        <v>6</v>
      </c>
      <c r="G17" s="185"/>
      <c r="H17" s="185" t="str">
        <f>IF(ISERROR(VLOOKUP(CONCATENATE(A17,$H$5),sansalvador,5,FALSE)),"n.d.",VLOOKUP(CONCATENATE(A17,$H$5),sansalvador,5,FALSE))</f>
        <v>n.d.</v>
      </c>
      <c r="I17" s="185" t="str">
        <f>IF(ISERROR(VLOOKUP(CONCATENATE(A17,$H$5),sansalvador,6,FALSE)),"n.d.",VLOOKUP(CONCATENATE(A17,$H$5),sansalvador,6,FALSE))</f>
        <v>n.d.</v>
      </c>
      <c r="J17" s="185" t="str">
        <f>IF(ISERROR(VLOOKUP(CONCATENATE(A17,$H$5),sansalvador,7,FALSE)),"n.d.",VLOOKUP(CONCATENATE(A17,$H$5),sansalvador,7,FALSE))</f>
        <v>n.d.</v>
      </c>
      <c r="K17" s="189"/>
      <c r="L17" s="180">
        <f>IF(ISERROR(VLOOKUP(CONCATENATE(A17,$L$5),sansalvador,5,FALSE)),"n.d.",VLOOKUP(CONCATENATE(A17,$L$5),sansalvador,5,FALSE))</f>
        <v>5.25</v>
      </c>
      <c r="M17" s="180">
        <f>IF(ISERROR(VLOOKUP(CONCATENATE(A17,$L$5),sansalvador,6,FALSE)),"n.d.",VLOOKUP(CONCATENATE(A17,$L$5),sansalvador,6,FALSE))</f>
        <v>5</v>
      </c>
      <c r="N17" s="180">
        <f>IF(ISERROR(VLOOKUP(CONCATENATE(A17,$L$5),sansalvador,7,FALSE)),"n.d.",VLOOKUP(CONCATENATE(A17,$L$5),sansalvador,7,FALSE))</f>
        <v>5.5</v>
      </c>
      <c r="O17" s="186"/>
      <c r="P17" s="180" t="str">
        <f>IF(ISERROR(VLOOKUP(CONCATENATE(A17,$P$5),sansalvador,5,FALSE)),"n.d.",VLOOKUP(CONCATENATE(A17,$P$5),sansalvador,5,FALSE))</f>
        <v>n.d.</v>
      </c>
      <c r="Q17" s="180" t="str">
        <f>IF(ISERROR(VLOOKUP(CONCATENATE(A17,$P$5),sansalvador,6,FALSE)),"n.d.",VLOOKUP(CONCATENATE(A17,$P$5),sansalvador,6,FALSE))</f>
        <v>n.d.</v>
      </c>
      <c r="R17" s="180" t="str">
        <f>IF(ISERROR(VLOOKUP(CONCATENATE(A17,$P$5),sansalvador,7,FALSE)),"n.d.",VLOOKUP(CONCATENATE(A17,$P$5),sansalvador,7,FALSE))</f>
        <v>n.d.</v>
      </c>
    </row>
    <row r="18" spans="1:18" ht="17.25" customHeight="1">
      <c r="A18" s="3">
        <v>120</v>
      </c>
      <c r="B18" s="76" t="s">
        <v>145</v>
      </c>
      <c r="C18" s="77" t="s">
        <v>235</v>
      </c>
      <c r="D18" s="143">
        <f>IF(ISERROR(VLOOKUP(CONCATENATE(A18,$D$5),sansalvador,5,FALSE)),"n.d.",VLOOKUP(CONCATENATE(A18,$D$5),sansalvador,5,FALSE))</f>
        <v>3</v>
      </c>
      <c r="E18" s="143">
        <f>IF( ISERROR(VLOOKUP(CONCATENATE(A18,$D$5),sansalvador,6,FALSE)),"n.d.",VLOOKUP(CONCATENATE(A18,$D$5),sansalvador,6,FALSE))</f>
        <v>3</v>
      </c>
      <c r="F18" s="143">
        <f>IF( ISERROR(VLOOKUP(CONCATENATE(A18,$D$5),sansalvador,7,FALSE)),"n.d.",VLOOKUP(CONCATENATE(A18,$D$5),sansalvador,7,FALSE))</f>
        <v>3</v>
      </c>
      <c r="G18" s="180"/>
      <c r="H18" s="180" t="str">
        <f>IF(ISERROR(VLOOKUP(CONCATENATE(A18,$H$5),sansalvador,5,FALSE)),"n.d.",VLOOKUP(CONCATENATE(A18,$H$5),sansalvador,5,FALSE))</f>
        <v>n.d.</v>
      </c>
      <c r="I18" s="180" t="str">
        <f>IF(ISERROR(VLOOKUP(CONCATENATE(A18,$H$5),sansalvador,6,FALSE)),"n.d.",VLOOKUP(CONCATENATE(A18,$H$5),sansalvador,6,FALSE))</f>
        <v>n.d.</v>
      </c>
      <c r="J18" s="180" t="str">
        <f>IF(ISERROR(VLOOKUP(CONCATENATE(A18,$H$5),sansalvador,7,FALSE)),"n.d.",VLOOKUP(CONCATENATE(A18,$H$5),sansalvador,7,FALSE))</f>
        <v>n.d.</v>
      </c>
      <c r="K18" s="189"/>
      <c r="L18" s="180">
        <f>IF(ISERROR(VLOOKUP(CONCATENATE(A18,$L$5),sansalvador,5,FALSE)),"n.d.",VLOOKUP(CONCATENATE(A18,$L$5),sansalvador,5,FALSE))</f>
        <v>3.5</v>
      </c>
      <c r="M18" s="180">
        <f>IF(ISERROR(VLOOKUP(CONCATENATE(A18,$L$5),sansalvador,6,FALSE)),"n.d.",VLOOKUP(CONCATENATE(A18,$L$5),sansalvador,6,FALSE))</f>
        <v>3.5</v>
      </c>
      <c r="N18" s="180">
        <f>IF(ISERROR(VLOOKUP(CONCATENATE(A18,$L$5),sansalvador,7,FALSE)),"n.d.",VLOOKUP(CONCATENATE(A18,$L$5),sansalvador,7,FALSE))</f>
        <v>3.5</v>
      </c>
      <c r="O18" s="186"/>
      <c r="P18" s="180" t="str">
        <f>IF(ISERROR(VLOOKUP(CONCATENATE(A18,$P$5),sansalvador,5,FALSE)),"n.d.",VLOOKUP(CONCATENATE(A18,$P$5),sansalvador,5,FALSE))</f>
        <v>n.d.</v>
      </c>
      <c r="Q18" s="180" t="str">
        <f>IF(ISERROR(VLOOKUP(CONCATENATE(A18,$P$5),sansalvador,6,FALSE)),"n.d.",VLOOKUP(CONCATENATE(A18,$P$5),sansalvador,6,FALSE))</f>
        <v>n.d.</v>
      </c>
      <c r="R18" s="180" t="str">
        <f>IF(ISERROR(VLOOKUP(CONCATENATE(A18,$P$5),sansalvador,7,FALSE)),"n.d.",VLOOKUP(CONCATENATE(A18,$P$5),sansalvador,7,FALSE))</f>
        <v>n.d.</v>
      </c>
    </row>
    <row r="19" spans="1:18" ht="17.25" customHeight="1">
      <c r="A19" s="3">
        <v>121</v>
      </c>
      <c r="B19" s="76" t="s">
        <v>146</v>
      </c>
      <c r="C19" s="77" t="s">
        <v>235</v>
      </c>
      <c r="D19" s="143">
        <f>IF(ISERROR(VLOOKUP(CONCATENATE(A19,$D$5),sansalvador,5,FALSE)),"n.d.",VLOOKUP(CONCATENATE(A19,$D$5),sansalvador,5,FALSE))</f>
        <v>3</v>
      </c>
      <c r="E19" s="143">
        <f>IF( ISERROR(VLOOKUP(CONCATENATE(A19,$D$5),sansalvador,6,FALSE)),"n.d.",VLOOKUP(CONCATENATE(A19,$D$5),sansalvador,6,FALSE))</f>
        <v>3</v>
      </c>
      <c r="F19" s="143">
        <f>IF( ISERROR(VLOOKUP(CONCATENATE(A19,$D$5),sansalvador,7,FALSE)),"n.d.",VLOOKUP(CONCATENATE(A19,$D$5),sansalvador,7,FALSE))</f>
        <v>3</v>
      </c>
      <c r="G19" s="180"/>
      <c r="H19" s="180" t="str">
        <f>IF(ISERROR(VLOOKUP(CONCATENATE(A19,$H$5),sansalvador,5,FALSE)),"n.d.",VLOOKUP(CONCATENATE(A19,$H$5),sansalvador,5,FALSE))</f>
        <v>n.d.</v>
      </c>
      <c r="I19" s="180" t="str">
        <f>IF(ISERROR(VLOOKUP(CONCATENATE(A19,$H$5),sansalvador,6,FALSE)),"n.d.",VLOOKUP(CONCATENATE(A19,$H$5),sansalvador,6,FALSE))</f>
        <v>n.d.</v>
      </c>
      <c r="J19" s="180" t="str">
        <f>IF(ISERROR(VLOOKUP(CONCATENATE(A19,$H$5),sansalvador,7,FALSE)),"n.d.",VLOOKUP(CONCATENATE(A19,$H$5),sansalvador,7,FALSE))</f>
        <v>n.d.</v>
      </c>
      <c r="K19" s="189"/>
      <c r="L19" s="180">
        <f>IF(ISERROR(VLOOKUP(CONCATENATE(A19,$L$5),sansalvador,5,FALSE)),"n.d.",VLOOKUP(CONCATENATE(A19,$L$5),sansalvador,5,FALSE))</f>
        <v>3.5</v>
      </c>
      <c r="M19" s="180">
        <f>IF(ISERROR(VLOOKUP(CONCATENATE(A19,$L$5),sansalvador,6,FALSE)),"n.d.",VLOOKUP(CONCATENATE(A19,$L$5),sansalvador,6,FALSE))</f>
        <v>3.5</v>
      </c>
      <c r="N19" s="180">
        <f>IF(ISERROR(VLOOKUP(CONCATENATE(A19,$L$5),sansalvador,7,FALSE)),"n.d.",VLOOKUP(CONCATENATE(A19,$L$5),sansalvador,7,FALSE))</f>
        <v>3.5</v>
      </c>
      <c r="O19" s="186"/>
      <c r="P19" s="180" t="str">
        <f>IF(ISERROR(VLOOKUP(CONCATENATE(A19,$P$5),sansalvador,5,FALSE)),"n.d.",VLOOKUP(CONCATENATE(A19,$P$5),sansalvador,5,FALSE))</f>
        <v>n.d.</v>
      </c>
      <c r="Q19" s="180" t="str">
        <f>IF(ISERROR(VLOOKUP(CONCATENATE(A19,$P$5),sansalvador,6,FALSE)),"n.d.",VLOOKUP(CONCATENATE(A19,$P$5),sansalvador,6,FALSE))</f>
        <v>n.d.</v>
      </c>
      <c r="R19" s="180" t="str">
        <f>IF(ISERROR(VLOOKUP(CONCATENATE(A19,$P$5),sansalvador,7,FALSE)),"n.d.",VLOOKUP(CONCATENATE(A19,$P$5),sansalvador,7,FALSE))</f>
        <v>n.d.</v>
      </c>
    </row>
    <row r="20" spans="1:18" ht="17.25" customHeight="1">
      <c r="A20" s="3">
        <v>122</v>
      </c>
      <c r="B20" s="76" t="s">
        <v>155</v>
      </c>
      <c r="C20" s="77" t="s">
        <v>235</v>
      </c>
      <c r="D20" s="143">
        <f>IF(ISERROR(VLOOKUP(CONCATENATE(A20,$D$5),sansalvador,5,FALSE)),"n.d.",VLOOKUP(CONCATENATE(A20,$D$5),sansalvador,5,FALSE))</f>
        <v>2.7</v>
      </c>
      <c r="E20" s="143">
        <f>IF( ISERROR(VLOOKUP(CONCATENATE(A20,$D$5),sansalvador,6,FALSE)),"n.d.",VLOOKUP(CONCATENATE(A20,$D$5),sansalvador,6,FALSE))</f>
        <v>2.7</v>
      </c>
      <c r="F20" s="143">
        <f>IF( ISERROR(VLOOKUP(CONCATENATE(A20,$D$5),sansalvador,7,FALSE)),"n.d.",VLOOKUP(CONCATENATE(A20,$D$5),sansalvador,7,FALSE))</f>
        <v>2.7</v>
      </c>
      <c r="G20" s="180"/>
      <c r="H20" s="180" t="str">
        <f>IF(ISERROR(VLOOKUP(CONCATENATE(A20,$H$5),sansalvador,5,FALSE)),"n.d.",VLOOKUP(CONCATENATE(A20,$H$5),sansalvador,5,FALSE))</f>
        <v>n.d.</v>
      </c>
      <c r="I20" s="180" t="str">
        <f>IF(ISERROR(VLOOKUP(CONCATENATE(A20,$H$5),sansalvador,6,FALSE)),"n.d.",VLOOKUP(CONCATENATE(A20,$H$5),sansalvador,6,FALSE))</f>
        <v>n.d.</v>
      </c>
      <c r="J20" s="180" t="str">
        <f>IF(ISERROR(VLOOKUP(CONCATENATE(A20,$H$5),sansalvador,7,FALSE)),"n.d.",VLOOKUP(CONCATENATE(A20,$H$5),sansalvador,7,FALSE))</f>
        <v>n.d.</v>
      </c>
      <c r="K20" s="189"/>
      <c r="L20" s="180">
        <f>IF(ISERROR(VLOOKUP(CONCATENATE(A20,$L$5),sansalvador,5,FALSE)),"n.d.",VLOOKUP(CONCATENATE(A20,$L$5),sansalvador,5,FALSE))</f>
        <v>3.5</v>
      </c>
      <c r="M20" s="180">
        <f>IF(ISERROR(VLOOKUP(CONCATENATE(A20,$L$5),sansalvador,6,FALSE)),"n.d.",VLOOKUP(CONCATENATE(A20,$L$5),sansalvador,6,FALSE))</f>
        <v>3.5</v>
      </c>
      <c r="N20" s="180">
        <f>IF(ISERROR(VLOOKUP(CONCATENATE(A20,$L$5),sansalvador,7,FALSE)),"n.d.",VLOOKUP(CONCATENATE(A20,$L$5),sansalvador,7,FALSE))</f>
        <v>3.5</v>
      </c>
      <c r="O20" s="186"/>
      <c r="P20" s="180" t="str">
        <f>IF(ISERROR(VLOOKUP(CONCATENATE(A20,$P$5),sansalvador,5,FALSE)),"n.d.",VLOOKUP(CONCATENATE(A20,$P$5),sansalvador,5,FALSE))</f>
        <v>n.d.</v>
      </c>
      <c r="Q20" s="180" t="str">
        <f>IF(ISERROR(VLOOKUP(CONCATENATE(A20,$P$5),sansalvador,6,FALSE)),"n.d.",VLOOKUP(CONCATENATE(A20,$P$5),sansalvador,6,FALSE))</f>
        <v>n.d.</v>
      </c>
      <c r="R20" s="180" t="str">
        <f>IF(ISERROR(VLOOKUP(CONCATENATE(A20,$P$5),sansalvador,7,FALSE)),"n.d.",VLOOKUP(CONCATENATE(A20,$P$5),sansalvador,7,FALSE))</f>
        <v>n.d.</v>
      </c>
    </row>
    <row r="21" spans="1:18" ht="17.25" customHeight="1">
      <c r="A21" s="3">
        <v>126</v>
      </c>
      <c r="B21" s="168" t="s">
        <v>239</v>
      </c>
      <c r="C21" s="166"/>
      <c r="D21" s="190"/>
      <c r="E21" s="190"/>
      <c r="F21" s="190"/>
      <c r="G21" s="185"/>
      <c r="H21" s="190"/>
      <c r="I21" s="190"/>
      <c r="J21" s="190"/>
      <c r="K21" s="189"/>
      <c r="L21" s="191"/>
      <c r="M21" s="191"/>
      <c r="N21" s="191"/>
      <c r="O21" s="186"/>
      <c r="P21" s="191"/>
      <c r="Q21" s="191"/>
      <c r="R21" s="191"/>
    </row>
    <row r="22" spans="1:18" ht="17.25" customHeight="1">
      <c r="A22" s="3">
        <v>124</v>
      </c>
      <c r="B22" s="76" t="s">
        <v>147</v>
      </c>
      <c r="C22" s="77" t="s">
        <v>235</v>
      </c>
      <c r="D22" s="143">
        <f>IF(ISERROR(VLOOKUP(CONCATENATE(A22,$D$5),sansalvador,5,FALSE)),"n.d.",VLOOKUP(CONCATENATE(A22,$D$5),sansalvador,5,FALSE))</f>
        <v>1.425</v>
      </c>
      <c r="E22" s="143">
        <f>IF( ISERROR(VLOOKUP(CONCATENATE(A22,$D$5),sansalvador,6,FALSE)),"n.d.",VLOOKUP(CONCATENATE(A22,$D$5),sansalvador,6,FALSE))</f>
        <v>1.35</v>
      </c>
      <c r="F22" s="143">
        <f>IF( ISERROR(VLOOKUP(CONCATENATE(A22,$D$5),sansalvador,7,FALSE)),"n.d.",VLOOKUP(CONCATENATE(A22,$D$5),sansalvador,7,FALSE))</f>
        <v>1.5</v>
      </c>
      <c r="G22" s="180"/>
      <c r="H22" s="180" t="str">
        <f>IF(ISERROR(VLOOKUP(CONCATENATE(A22,$H$5),sansalvador,5,FALSE)),"n.d.",VLOOKUP(CONCATENATE(A22,$H$5),sansalvador,5,FALSE))</f>
        <v>n.d.</v>
      </c>
      <c r="I22" s="180" t="str">
        <f>IF(ISERROR(VLOOKUP(CONCATENATE(A22,$H$5),sansalvador,6,FALSE)),"n.d.",VLOOKUP(CONCATENATE(A22,$H$5),sansalvador,6,FALSE))</f>
        <v>n.d.</v>
      </c>
      <c r="J22" s="180" t="str">
        <f>IF(ISERROR(VLOOKUP(CONCATENATE(A22,$H$5),sansalvador,7,FALSE)),"n.d.",VLOOKUP(CONCATENATE(A22,$H$5),sansalvador,7,FALSE))</f>
        <v>n.d.</v>
      </c>
      <c r="K22" s="189"/>
      <c r="L22" s="180">
        <f>IF(ISERROR(VLOOKUP(CONCATENATE(A22,$L$5),sansalvador,5,FALSE)),"n.d.",VLOOKUP(CONCATENATE(A22,$L$5),sansalvador,5,FALSE))</f>
        <v>1.2</v>
      </c>
      <c r="M22" s="180">
        <f>IF(ISERROR(VLOOKUP(CONCATENATE(A22,$L$5),sansalvador,6,FALSE)),"n.d.",VLOOKUP(CONCATENATE(A22,$L$5),sansalvador,6,FALSE))</f>
        <v>1.2</v>
      </c>
      <c r="N22" s="180">
        <f>IF(ISERROR(VLOOKUP(CONCATENATE(A22,$L$5),sansalvador,7,FALSE)),"n.d.",VLOOKUP(CONCATENATE(A22,$L$5),sansalvador,7,FALSE))</f>
        <v>1.2</v>
      </c>
      <c r="O22" s="186"/>
      <c r="P22" s="180" t="str">
        <f>IF(ISERROR(VLOOKUP(CONCATENATE(A22,$P$5),sansalvador,5,FALSE)),"n.d.",VLOOKUP(CONCATENATE(A22,$P$5),sansalvador,5,FALSE))</f>
        <v>n.d.</v>
      </c>
      <c r="Q22" s="180" t="str">
        <f>IF(ISERROR(VLOOKUP(CONCATENATE(A22,$P$5),sansalvador,6,FALSE)),"n.d.",VLOOKUP(CONCATENATE(A22,$P$5),sansalvador,6,FALSE))</f>
        <v>n.d.</v>
      </c>
      <c r="R22" s="180" t="str">
        <f>IF(ISERROR(VLOOKUP(CONCATENATE(A22,$P$5),sansalvador,7,FALSE)),"n.d.",VLOOKUP(CONCATENATE(A22,$P$5),sansalvador,7,FALSE))</f>
        <v>n.d.</v>
      </c>
    </row>
    <row r="23" spans="1:18" ht="17.25" customHeight="1">
      <c r="A23" s="3">
        <v>125</v>
      </c>
      <c r="B23" s="76" t="s">
        <v>148</v>
      </c>
      <c r="C23" s="77" t="s">
        <v>235</v>
      </c>
      <c r="D23" s="143">
        <f>IF(ISERROR(VLOOKUP(CONCATENATE(A23,$D$5),sansalvador,5,FALSE)),"n.d.",VLOOKUP(CONCATENATE(A23,$D$5),sansalvador,5,FALSE))</f>
        <v>1.75</v>
      </c>
      <c r="E23" s="143">
        <f>IF( ISERROR(VLOOKUP(CONCATENATE(A23,$D$5),sansalvador,6,FALSE)),"n.d.",VLOOKUP(CONCATENATE(A23,$D$5),sansalvador,6,FALSE))</f>
        <v>1.75</v>
      </c>
      <c r="F23" s="143">
        <f>IF( ISERROR(VLOOKUP(CONCATENATE(A23,$D$5),sansalvador,7,FALSE)),"n.d.",VLOOKUP(CONCATENATE(A23,$D$5),sansalvador,7,FALSE))</f>
        <v>1.75</v>
      </c>
      <c r="G23" s="180"/>
      <c r="H23" s="180" t="str">
        <f>IF(ISERROR(VLOOKUP(CONCATENATE(A23,$H$5),sansalvador,5,FALSE)),"n.d.",VLOOKUP(CONCATENATE(A23,$H$5),sansalvador,5,FALSE))</f>
        <v>n.d.</v>
      </c>
      <c r="I23" s="180" t="str">
        <f>IF(ISERROR(VLOOKUP(CONCATENATE(A23,$H$5),sansalvador,6,FALSE)),"n.d.",VLOOKUP(CONCATENATE(A23,$H$5),sansalvador,6,FALSE))</f>
        <v>n.d.</v>
      </c>
      <c r="J23" s="180" t="str">
        <f>IF(ISERROR(VLOOKUP(CONCATENATE(A23,$H$5),sansalvador,7,FALSE)),"n.d.",VLOOKUP(CONCATENATE(A23,$H$5),sansalvador,7,FALSE))</f>
        <v>n.d.</v>
      </c>
      <c r="K23" s="189"/>
      <c r="L23" s="180">
        <f>IF(ISERROR(VLOOKUP(CONCATENATE(A23,$L$5),sansalvador,5,FALSE)),"n.d.",VLOOKUP(CONCATENATE(A23,$L$5),sansalvador,5,FALSE))</f>
        <v>2</v>
      </c>
      <c r="M23" s="180">
        <f>IF(ISERROR(VLOOKUP(CONCATENATE(A23,$L$5),sansalvador,6,FALSE)),"n.d.",VLOOKUP(CONCATENATE(A23,$L$5),sansalvador,6,FALSE))</f>
        <v>2</v>
      </c>
      <c r="N23" s="180">
        <f>IF(ISERROR(VLOOKUP(CONCATENATE(A23,$L$5),sansalvador,7,FALSE)),"n.d.",VLOOKUP(CONCATENATE(A23,$L$5),sansalvador,7,FALSE))</f>
        <v>2</v>
      </c>
      <c r="O23" s="186"/>
      <c r="P23" s="180" t="str">
        <f>IF(ISERROR(VLOOKUP(CONCATENATE(A23,$P$5),sansalvador,5,FALSE)),"n.d.",VLOOKUP(CONCATENATE(A23,$P$5),sansalvador,5,FALSE))</f>
        <v>n.d.</v>
      </c>
      <c r="Q23" s="180" t="str">
        <f>IF(ISERROR(VLOOKUP(CONCATENATE(A23,$P$5),sansalvador,6,FALSE)),"n.d.",VLOOKUP(CONCATENATE(A23,$P$5),sansalvador,6,FALSE))</f>
        <v>n.d.</v>
      </c>
      <c r="R23" s="180" t="str">
        <f>IF(ISERROR(VLOOKUP(CONCATENATE(A23,$P$5),sansalvador,7,FALSE)),"n.d.",VLOOKUP(CONCATENATE(A23,$P$5),sansalvador,7,FALSE))</f>
        <v>n.d.</v>
      </c>
    </row>
    <row r="24" spans="1:18" ht="17.25" customHeight="1">
      <c r="A24" s="3">
        <v>126</v>
      </c>
      <c r="B24" s="76" t="s">
        <v>156</v>
      </c>
      <c r="C24" s="141" t="s">
        <v>236</v>
      </c>
      <c r="D24" s="143">
        <f>IF(ISERROR(VLOOKUP(CONCATENATE(A24,$D$5),sansalvador,5,FALSE)),"n.d.",VLOOKUP(CONCATENATE(A24,$D$5),sansalvador,5,FALSE))</f>
        <v>5</v>
      </c>
      <c r="E24" s="143">
        <f>IF( ISERROR(VLOOKUP(CONCATENATE(A24,$D$5),sansalvador,6,FALSE)),"n.d.",VLOOKUP(CONCATENATE(A24,$D$5),sansalvador,6,FALSE))</f>
        <v>5</v>
      </c>
      <c r="F24" s="143">
        <f>IF( ISERROR(VLOOKUP(CONCATENATE(A24,$D$5),sansalvador,7,FALSE)),"n.d.",VLOOKUP(CONCATENATE(A24,$D$5),sansalvador,7,FALSE))</f>
        <v>5</v>
      </c>
      <c r="G24" s="180"/>
      <c r="H24" s="180" t="str">
        <f>IF(ISERROR(VLOOKUP(CONCATENATE(A24,$H$5),sansalvador,5,FALSE)),"n.d.",VLOOKUP(CONCATENATE(A24,$H$5),sansalvador,5,FALSE))</f>
        <v>n.d.</v>
      </c>
      <c r="I24" s="180" t="str">
        <f>IF(ISERROR(VLOOKUP(CONCATENATE(A24,$H$5),sansalvador,6,FALSE)),"n.d.",VLOOKUP(CONCATENATE(A24,$H$5),sansalvador,6,FALSE))</f>
        <v>n.d.</v>
      </c>
      <c r="J24" s="180" t="str">
        <f>IF(ISERROR(VLOOKUP(CONCATENATE(A24,$H$5),sansalvador,7,FALSE)),"n.d.",VLOOKUP(CONCATENATE(A24,$H$5),sansalvador,7,FALSE))</f>
        <v>n.d.</v>
      </c>
      <c r="K24" s="189"/>
      <c r="L24" s="180">
        <f>IF(ISERROR(VLOOKUP(CONCATENATE(A24,$L$5),sansalvador,5,FALSE)),"n.d.",VLOOKUP(CONCATENATE(A24,$L$5),sansalvador,5,FALSE))</f>
        <v>5</v>
      </c>
      <c r="M24" s="180">
        <f>IF(ISERROR(VLOOKUP(CONCATENATE(A24,$L$5),sansalvador,6,FALSE)),"n.d.",VLOOKUP(CONCATENATE(A24,$L$5),sansalvador,6,FALSE))</f>
        <v>5</v>
      </c>
      <c r="N24" s="180">
        <f>IF(ISERROR(VLOOKUP(CONCATENATE(A24,$L$5),sansalvador,7,FALSE)),"n.d.",VLOOKUP(CONCATENATE(A24,$L$5),sansalvador,7,FALSE))</f>
        <v>5</v>
      </c>
      <c r="O24" s="186"/>
      <c r="P24" s="180" t="str">
        <f>IF(ISERROR(VLOOKUP(CONCATENATE(A24,$P$5),sansalvador,5,FALSE)),"n.d.",VLOOKUP(CONCATENATE(A24,$P$5),sansalvador,5,FALSE))</f>
        <v>n.d.</v>
      </c>
      <c r="Q24" s="180" t="str">
        <f>IF(ISERROR(VLOOKUP(CONCATENATE(A24,$P$5),sansalvador,6,FALSE)),"n.d.",VLOOKUP(CONCATENATE(A24,$P$5),sansalvador,6,FALSE))</f>
        <v>n.d.</v>
      </c>
      <c r="R24" s="180" t="str">
        <f>IF(ISERROR(VLOOKUP(CONCATENATE(A24,$P$5),sansalvador,7,FALSE)),"n.d.",VLOOKUP(CONCATENATE(A24,$P$5),sansalvador,7,FALSE))</f>
        <v>n.d.</v>
      </c>
    </row>
    <row r="25" spans="1:18" ht="17.25" customHeight="1">
      <c r="A25" s="3">
        <v>127</v>
      </c>
      <c r="B25" s="76" t="s">
        <v>149</v>
      </c>
      <c r="C25" s="141" t="s">
        <v>236</v>
      </c>
      <c r="D25" s="143">
        <f>IF(ISERROR(VLOOKUP(CONCATENATE(A25,$D$5),sansalvador,5,FALSE)),"n.d.",VLOOKUP(CONCATENATE(A25,$D$5),sansalvador,5,FALSE))</f>
        <v>4.8999999999999995</v>
      </c>
      <c r="E25" s="143">
        <f>IF( ISERROR(VLOOKUP(CONCATENATE(A25,$D$5),sansalvador,6,FALSE)),"n.d.",VLOOKUP(CONCATENATE(A25,$D$5),sansalvador,6,FALSE))</f>
        <v>4.8</v>
      </c>
      <c r="F25" s="143">
        <f>IF( ISERROR(VLOOKUP(CONCATENATE(A25,$D$5),sansalvador,7,FALSE)),"n.d.",VLOOKUP(CONCATENATE(A25,$D$5),sansalvador,7,FALSE))</f>
        <v>5</v>
      </c>
      <c r="G25" s="180"/>
      <c r="H25" s="180" t="str">
        <f>IF(ISERROR(VLOOKUP(CONCATENATE(A25,$H$5),sansalvador,5,FALSE)),"n.d.",VLOOKUP(CONCATENATE(A25,$H$5),sansalvador,5,FALSE))</f>
        <v>n.d.</v>
      </c>
      <c r="I25" s="180" t="str">
        <f>IF(ISERROR(VLOOKUP(CONCATENATE(A25,$H$5),sansalvador,6,FALSE)),"n.d.",VLOOKUP(CONCATENATE(A25,$H$5),sansalvador,6,FALSE))</f>
        <v>n.d.</v>
      </c>
      <c r="J25" s="180" t="str">
        <f>IF(ISERROR(VLOOKUP(CONCATENATE(A25,$H$5),sansalvador,7,FALSE)),"n.d.",VLOOKUP(CONCATENATE(A25,$H$5),sansalvador,7,FALSE))</f>
        <v>n.d.</v>
      </c>
      <c r="K25" s="189"/>
      <c r="L25" s="180">
        <f>IF(ISERROR(VLOOKUP(CONCATENATE(A25,$L$5),sansalvador,5,FALSE)),"n.d.",VLOOKUP(CONCATENATE(A25,$L$5),sansalvador,5,FALSE))</f>
        <v>4.55</v>
      </c>
      <c r="M25" s="180">
        <f>IF(ISERROR(VLOOKUP(CONCATENATE(A25,$L$5),sansalvador,6,FALSE)),"n.d.",VLOOKUP(CONCATENATE(A25,$L$5),sansalvador,6,FALSE))</f>
        <v>4.5</v>
      </c>
      <c r="N25" s="180">
        <f>IF(ISERROR(VLOOKUP(CONCATENATE(A25,$L$5),sansalvador,7,FALSE)),"n.d.",VLOOKUP(CONCATENATE(A25,$L$5),sansalvador,7,FALSE))</f>
        <v>4.5999999999999996</v>
      </c>
      <c r="O25" s="186"/>
      <c r="P25" s="180" t="str">
        <f>IF(ISERROR(VLOOKUP(CONCATENATE(A25,$P$5),sansalvador,5,FALSE)),"n.d.",VLOOKUP(CONCATENATE(A25,$P$5),sansalvador,5,FALSE))</f>
        <v>n.d.</v>
      </c>
      <c r="Q25" s="180" t="str">
        <f>IF(ISERROR(VLOOKUP(CONCATENATE(A25,$P$5),sansalvador,6,FALSE)),"n.d.",VLOOKUP(CONCATENATE(A25,$P$5),sansalvador,6,FALSE))</f>
        <v>n.d.</v>
      </c>
      <c r="R25" s="180" t="str">
        <f>IF(ISERROR(VLOOKUP(CONCATENATE(A25,$P$5),sansalvador,7,FALSE)),"n.d.",VLOOKUP(CONCATENATE(A25,$P$5),sansalvador,7,FALSE))</f>
        <v>n.d.</v>
      </c>
    </row>
    <row r="26" spans="1:18" ht="17.25" customHeight="1">
      <c r="A26" s="3">
        <v>134</v>
      </c>
      <c r="B26" s="168" t="s">
        <v>3</v>
      </c>
      <c r="C26" s="166"/>
      <c r="D26" s="190"/>
      <c r="E26" s="190"/>
      <c r="F26" s="190"/>
      <c r="G26" s="185"/>
      <c r="H26" s="190"/>
      <c r="I26" s="190"/>
      <c r="J26" s="190"/>
      <c r="K26" s="189"/>
      <c r="L26" s="191"/>
      <c r="M26" s="191"/>
      <c r="N26" s="191"/>
      <c r="O26" s="186"/>
      <c r="P26" s="191"/>
      <c r="Q26" s="191"/>
      <c r="R26" s="191"/>
    </row>
    <row r="27" spans="1:18" ht="17.25" customHeight="1">
      <c r="A27" s="3">
        <v>130</v>
      </c>
      <c r="B27" s="76" t="s">
        <v>150</v>
      </c>
      <c r="C27" s="77" t="s">
        <v>231</v>
      </c>
      <c r="D27" s="143">
        <f>IF(ISERROR(VLOOKUP(CONCATENATE(A27,$D$5),sansalvador,5,FALSE)),"n.d.",VLOOKUP(CONCATENATE(A27,$D$5),sansalvador,5,FALSE))</f>
        <v>3</v>
      </c>
      <c r="E27" s="143">
        <f>IF( ISERROR(VLOOKUP(CONCATENATE(A27,$D$5),sansalvador,6,FALSE)),"n.d.",VLOOKUP(CONCATENATE(A27,$D$5),sansalvador,6,FALSE))</f>
        <v>3</v>
      </c>
      <c r="F27" s="143">
        <f>IF( ISERROR(VLOOKUP(CONCATENATE(A27,$D$5),sansalvador,7,FALSE)),"n.d.",VLOOKUP(CONCATENATE(A27,$D$5),sansalvador,7,FALSE))</f>
        <v>3</v>
      </c>
      <c r="G27" s="180"/>
      <c r="H27" s="180" t="str">
        <f>IF(ISERROR(VLOOKUP(CONCATENATE(A27,$H$5),sansalvador,5,FALSE)),"n.d.",VLOOKUP(CONCATENATE(A27,$H$5),sansalvador,5,FALSE))</f>
        <v>n.d.</v>
      </c>
      <c r="I27" s="180" t="str">
        <f>IF(ISERROR(VLOOKUP(CONCATENATE(A27,$H$5),sansalvador,6,FALSE)),"n.d.",VLOOKUP(CONCATENATE(A27,$H$5),sansalvador,6,FALSE))</f>
        <v>n.d.</v>
      </c>
      <c r="J27" s="180" t="str">
        <f>IF(ISERROR(VLOOKUP(CONCATENATE(A27,$H$5),sansalvador,7,FALSE)),"n.d.",VLOOKUP(CONCATENATE(A27,$H$5),sansalvador,7,FALSE))</f>
        <v>n.d.</v>
      </c>
      <c r="K27" s="189"/>
      <c r="L27" s="180">
        <f>IF(ISERROR(VLOOKUP(CONCATENATE(A27,$L$5),sansalvador,5,FALSE)),"n.d.",VLOOKUP(CONCATENATE(A27,$L$5),sansalvador,5,FALSE))</f>
        <v>3.04</v>
      </c>
      <c r="M27" s="180">
        <f>IF(ISERROR(VLOOKUP(CONCATENATE(A27,$L$5),sansalvador,6,FALSE)),"n.d.",VLOOKUP(CONCATENATE(A27,$L$5),sansalvador,6,FALSE))</f>
        <v>3</v>
      </c>
      <c r="N27" s="180">
        <f>IF(ISERROR(VLOOKUP(CONCATENATE(A27,$L$5),sansalvador,7,FALSE)),"n.d.",VLOOKUP(CONCATENATE(A27,$L$5),sansalvador,7,FALSE))</f>
        <v>3.2</v>
      </c>
      <c r="O27" s="186"/>
      <c r="P27" s="180" t="str">
        <f>IF(ISERROR(VLOOKUP(CONCATENATE(A27,$P$5),sansalvador,5,FALSE)),"n.d.",VLOOKUP(CONCATENATE(A27,$P$5),sansalvador,5,FALSE))</f>
        <v>n.d.</v>
      </c>
      <c r="Q27" s="180" t="str">
        <f>IF(ISERROR(VLOOKUP(CONCATENATE(A27,$P$5),sansalvador,6,FALSE)),"n.d.",VLOOKUP(CONCATENATE(A27,$P$5),sansalvador,6,FALSE))</f>
        <v>n.d.</v>
      </c>
      <c r="R27" s="180" t="str">
        <f>IF(ISERROR(VLOOKUP(CONCATENATE(A27,$P$5),sansalvador,7,FALSE)),"n.d.",VLOOKUP(CONCATENATE(A27,$P$5),sansalvador,7,FALSE))</f>
        <v>n.d.</v>
      </c>
    </row>
    <row r="28" spans="1:18" ht="17.25" customHeight="1">
      <c r="A28" s="3">
        <v>132</v>
      </c>
      <c r="B28" s="76" t="s">
        <v>151</v>
      </c>
      <c r="C28" s="77" t="s">
        <v>235</v>
      </c>
      <c r="D28" s="143">
        <f>IF(ISERROR(VLOOKUP(CONCATENATE(A28,$D$5),sansalvador,5,FALSE)),"n.d.",VLOOKUP(CONCATENATE(A28,$D$5),sansalvador,5,FALSE))</f>
        <v>2.5833333333333335</v>
      </c>
      <c r="E28" s="143">
        <f>IF( ISERROR(VLOOKUP(CONCATENATE(A28,$D$5),sansalvador,6,FALSE)),"n.d.",VLOOKUP(CONCATENATE(A28,$D$5),sansalvador,6,FALSE))</f>
        <v>2.5</v>
      </c>
      <c r="F28" s="143">
        <f>IF( ISERROR(VLOOKUP(CONCATENATE(A28,$D$5),sansalvador,7,FALSE)),"n.d.",VLOOKUP(CONCATENATE(A28,$D$5),sansalvador,7,FALSE))</f>
        <v>2.65</v>
      </c>
      <c r="G28" s="180"/>
      <c r="H28" s="180" t="str">
        <f>IF(ISERROR(VLOOKUP(CONCATENATE(A28,$H$5),sansalvador,5,FALSE)),"n.d.",VLOOKUP(CONCATENATE(A28,$H$5),sansalvador,5,FALSE))</f>
        <v>n.d.</v>
      </c>
      <c r="I28" s="180" t="str">
        <f>IF(ISERROR(VLOOKUP(CONCATENATE(A28,$H$5),sansalvador,6,FALSE)),"n.d.",VLOOKUP(CONCATENATE(A28,$H$5),sansalvador,6,FALSE))</f>
        <v>n.d.</v>
      </c>
      <c r="J28" s="180" t="str">
        <f>IF(ISERROR(VLOOKUP(CONCATENATE(A28,$H$5),sansalvador,7,FALSE)),"n.d.",VLOOKUP(CONCATENATE(A28,$H$5),sansalvador,7,FALSE))</f>
        <v>n.d.</v>
      </c>
      <c r="K28" s="189"/>
      <c r="L28" s="180">
        <f>IF(ISERROR(VLOOKUP(CONCATENATE(A28,$L$5),sansalvador,5,FALSE)),"n.d.",VLOOKUP(CONCATENATE(A28,$L$5),sansalvador,5,FALSE))</f>
        <v>2.75</v>
      </c>
      <c r="M28" s="180">
        <f>IF(ISERROR(VLOOKUP(CONCATENATE(A28,$L$5),sansalvador,6,FALSE)),"n.d.",VLOOKUP(CONCATENATE(A28,$L$5),sansalvador,6,FALSE))</f>
        <v>2.2999999999999998</v>
      </c>
      <c r="N28" s="180">
        <f>IF(ISERROR(VLOOKUP(CONCATENATE(A28,$L$5),sansalvador,7,FALSE)),"n.d.",VLOOKUP(CONCATENATE(A28,$L$5),sansalvador,7,FALSE))</f>
        <v>3</v>
      </c>
      <c r="O28" s="186"/>
      <c r="P28" s="180" t="str">
        <f>IF(ISERROR(VLOOKUP(CONCATENATE(A28,$P$5),sansalvador,5,FALSE)),"n.d.",VLOOKUP(CONCATENATE(A28,$P$5),sansalvador,5,FALSE))</f>
        <v>n.d.</v>
      </c>
      <c r="Q28" s="180" t="str">
        <f>IF(ISERROR(VLOOKUP(CONCATENATE(A28,$P$5),sansalvador,6,FALSE)),"n.d.",VLOOKUP(CONCATENATE(A28,$P$5),sansalvador,6,FALSE))</f>
        <v>n.d.</v>
      </c>
      <c r="R28" s="180" t="str">
        <f>IF(ISERROR(VLOOKUP(CONCATENATE(A28,$P$5),sansalvador,7,FALSE)),"n.d.",VLOOKUP(CONCATENATE(A28,$P$5),sansalvador,7,FALSE))</f>
        <v>n.d.</v>
      </c>
    </row>
    <row r="29" spans="1:18" ht="17.25" customHeight="1">
      <c r="A29" s="3">
        <v>133</v>
      </c>
      <c r="B29" s="76" t="s">
        <v>152</v>
      </c>
      <c r="C29" s="77" t="s">
        <v>235</v>
      </c>
      <c r="D29" s="143">
        <f>IF(ISERROR(VLOOKUP(CONCATENATE(A29,$D$5),sansalvador,5,FALSE)),"n.d.",VLOOKUP(CONCATENATE(A29,$D$5),sansalvador,5,FALSE))</f>
        <v>3.7000000000000006</v>
      </c>
      <c r="E29" s="143">
        <f>IF( ISERROR(VLOOKUP(CONCATENATE(A29,$D$5),sansalvador,6,FALSE)),"n.d.",VLOOKUP(CONCATENATE(A29,$D$5),sansalvador,6,FALSE))</f>
        <v>3.7</v>
      </c>
      <c r="F29" s="143">
        <f>IF( ISERROR(VLOOKUP(CONCATENATE(A29,$D$5),sansalvador,7,FALSE)),"n.d.",VLOOKUP(CONCATENATE(A29,$D$5),sansalvador,7,FALSE))</f>
        <v>3.7</v>
      </c>
      <c r="G29" s="180"/>
      <c r="H29" s="180" t="str">
        <f>IF(ISERROR(VLOOKUP(CONCATENATE(A29,$H$5),sansalvador,5,FALSE)),"n.d.",VLOOKUP(CONCATENATE(A29,$H$5),sansalvador,5,FALSE))</f>
        <v>n.d.</v>
      </c>
      <c r="I29" s="180" t="str">
        <f>IF(ISERROR(VLOOKUP(CONCATENATE(A29,$H$5),sansalvador,6,FALSE)),"n.d.",VLOOKUP(CONCATENATE(A29,$H$5),sansalvador,6,FALSE))</f>
        <v>n.d.</v>
      </c>
      <c r="J29" s="180" t="str">
        <f>IF(ISERROR(VLOOKUP(CONCATENATE(A29,$H$5),sansalvador,7,FALSE)),"n.d.",VLOOKUP(CONCATENATE(A29,$H$5),sansalvador,7,FALSE))</f>
        <v>n.d.</v>
      </c>
      <c r="K29" s="189"/>
      <c r="L29" s="180">
        <f>IF(ISERROR(VLOOKUP(CONCATENATE(A29,$L$5),sansalvador,5,FALSE)),"n.d.",VLOOKUP(CONCATENATE(A29,$L$5),sansalvador,5,FALSE))</f>
        <v>4.4399999999999995</v>
      </c>
      <c r="M29" s="180">
        <f>IF(ISERROR(VLOOKUP(CONCATENATE(A29,$L$5),sansalvador,6,FALSE)),"n.d.",VLOOKUP(CONCATENATE(A29,$L$5),sansalvador,6,FALSE))</f>
        <v>4.2</v>
      </c>
      <c r="N29" s="180">
        <f>IF(ISERROR(VLOOKUP(CONCATENATE(A29,$L$5),sansalvador,7,FALSE)),"n.d.",VLOOKUP(CONCATENATE(A29,$L$5),sansalvador,7,FALSE))</f>
        <v>4.5</v>
      </c>
      <c r="O29" s="186"/>
      <c r="P29" s="180" t="str">
        <f>IF(ISERROR(VLOOKUP(CONCATENATE(A29,$P$5),sansalvador,5,FALSE)),"n.d.",VLOOKUP(CONCATENATE(A29,$P$5),sansalvador,5,FALSE))</f>
        <v>n.d.</v>
      </c>
      <c r="Q29" s="180" t="str">
        <f>IF(ISERROR(VLOOKUP(CONCATENATE(A29,$P$5),sansalvador,6,FALSE)),"n.d.",VLOOKUP(CONCATENATE(A29,$P$5),sansalvador,6,FALSE))</f>
        <v>n.d.</v>
      </c>
      <c r="R29" s="180" t="str">
        <f>IF(ISERROR(VLOOKUP(CONCATENATE(A29,$P$5),sansalvador,7,FALSE)),"n.d.",VLOOKUP(CONCATENATE(A29,$P$5),sansalvador,7,FALSE))</f>
        <v>n.d.</v>
      </c>
    </row>
    <row r="30" spans="1:18" ht="17.25" customHeight="1">
      <c r="A30" s="3">
        <v>134</v>
      </c>
      <c r="B30" s="76" t="s">
        <v>153</v>
      </c>
      <c r="C30" s="77" t="s">
        <v>235</v>
      </c>
      <c r="D30" s="143">
        <f>IF(ISERROR(VLOOKUP(CONCATENATE(A30,$D$5),sansalvador,5,FALSE)),"n.d.",VLOOKUP(CONCATENATE(A30,$D$5),sansalvador,5,FALSE))</f>
        <v>5</v>
      </c>
      <c r="E30" s="143">
        <f>IF( ISERROR(VLOOKUP(CONCATENATE(A30,$D$5),sansalvador,6,FALSE)),"n.d.",VLOOKUP(CONCATENATE(A30,$D$5),sansalvador,6,FALSE))</f>
        <v>5</v>
      </c>
      <c r="F30" s="143">
        <f>IF( ISERROR(VLOOKUP(CONCATENATE(A30,$D$5),sansalvador,7,FALSE)),"n.d.",VLOOKUP(CONCATENATE(A30,$D$5),sansalvador,7,FALSE))</f>
        <v>5</v>
      </c>
      <c r="G30" s="180"/>
      <c r="H30" s="180" t="str">
        <f>IF(ISERROR(VLOOKUP(CONCATENATE(A30,$H$5),sansalvador,5,FALSE)),"n.d.",VLOOKUP(CONCATENATE(A30,$H$5),sansalvador,5,FALSE))</f>
        <v>n.d.</v>
      </c>
      <c r="I30" s="180" t="str">
        <f>IF(ISERROR(VLOOKUP(CONCATENATE(A30,$H$5),sansalvador,6,FALSE)),"n.d.",VLOOKUP(CONCATENATE(A30,$H$5),sansalvador,6,FALSE))</f>
        <v>n.d.</v>
      </c>
      <c r="J30" s="180" t="str">
        <f>IF(ISERROR(VLOOKUP(CONCATENATE(A30,$H$5),sansalvador,7,FALSE)),"n.d.",VLOOKUP(CONCATENATE(A30,$H$5),sansalvador,7,FALSE))</f>
        <v>n.d.</v>
      </c>
      <c r="K30" s="189"/>
      <c r="L30" s="180">
        <f>IF(ISERROR(VLOOKUP(CONCATENATE(A30,$L$5),sansalvador,5,FALSE)),"n.d.",VLOOKUP(CONCATENATE(A30,$L$5),sansalvador,5,FALSE))</f>
        <v>5.9</v>
      </c>
      <c r="M30" s="180">
        <f>IF(ISERROR(VLOOKUP(CONCATENATE(A30,$L$5),sansalvador,6,FALSE)),"n.d.",VLOOKUP(CONCATENATE(A30,$L$5),sansalvador,6,FALSE))</f>
        <v>5.5</v>
      </c>
      <c r="N30" s="180">
        <f>IF(ISERROR(VLOOKUP(CONCATENATE(A30,$L$5),sansalvador,7,FALSE)),"n.d.",VLOOKUP(CONCATENATE(A30,$L$5),sansalvador,7,FALSE))</f>
        <v>6</v>
      </c>
      <c r="O30" s="186"/>
      <c r="P30" s="180" t="str">
        <f>IF(ISERROR(VLOOKUP(CONCATENATE(A30,$P$5),sansalvador,5,FALSE)),"n.d.",VLOOKUP(CONCATENATE(A30,$P$5),sansalvador,5,FALSE))</f>
        <v>n.d.</v>
      </c>
      <c r="Q30" s="180" t="str">
        <f>IF(ISERROR(VLOOKUP(CONCATENATE(A30,$P$5),sansalvador,6,FALSE)),"n.d.",VLOOKUP(CONCATENATE(A30,$P$5),sansalvador,6,FALSE))</f>
        <v>n.d.</v>
      </c>
      <c r="R30" s="180" t="str">
        <f>IF(ISERROR(VLOOKUP(CONCATENATE(A30,$P$5),sansalvador,7,FALSE)),"n.d.",VLOOKUP(CONCATENATE(A30,$P$5),sansalvador,7,FALSE))</f>
        <v>n.d.</v>
      </c>
    </row>
    <row r="31" spans="1:18" ht="17.25" customHeight="1">
      <c r="A31" s="3">
        <v>135</v>
      </c>
      <c r="B31" s="76" t="s">
        <v>154</v>
      </c>
      <c r="C31" s="77" t="s">
        <v>235</v>
      </c>
      <c r="D31" s="143">
        <f>IF(ISERROR(VLOOKUP(CONCATENATE(A31,$D$5),sansalvador,5,FALSE)),"n.d.",VLOOKUP(CONCATENATE(A31,$D$5),sansalvador,5,FALSE))</f>
        <v>1.75</v>
      </c>
      <c r="E31" s="143">
        <f>IF( ISERROR(VLOOKUP(CONCATENATE(A31,$D$5),sansalvador,6,FALSE)),"n.d.",VLOOKUP(CONCATENATE(A31,$D$5),sansalvador,6,FALSE))</f>
        <v>1.75</v>
      </c>
      <c r="F31" s="143">
        <f>IF( ISERROR(VLOOKUP(CONCATENATE(A31,$D$5),sansalvador,7,FALSE)),"n.d.",VLOOKUP(CONCATENATE(A31,$D$5),sansalvador,7,FALSE))</f>
        <v>1.75</v>
      </c>
      <c r="G31" s="180"/>
      <c r="H31" s="180" t="str">
        <f>IF(ISERROR(VLOOKUP(CONCATENATE(A31,$H$5),sansalvador,5,FALSE)),"n.d.",VLOOKUP(CONCATENATE(A31,$H$5),sansalvador,5,FALSE))</f>
        <v>n.d.</v>
      </c>
      <c r="I31" s="180" t="str">
        <f>IF(ISERROR(VLOOKUP(CONCATENATE(A31,$H$5),sansalvador,6,FALSE)),"n.d.",VLOOKUP(CONCATENATE(A31,$H$5),sansalvador,6,FALSE))</f>
        <v>n.d.</v>
      </c>
      <c r="J31" s="180" t="str">
        <f>IF(ISERROR(VLOOKUP(CONCATENATE(A31,$H$5),sansalvador,7,FALSE)),"n.d.",VLOOKUP(CONCATENATE(A31,$H$5),sansalvador,7,FALSE))</f>
        <v>n.d.</v>
      </c>
      <c r="K31" s="189"/>
      <c r="L31" s="180">
        <f>IF(ISERROR(VLOOKUP(CONCATENATE(A31,$L$5),sansalvador,5,FALSE)),"n.d.",VLOOKUP(CONCATENATE(A31,$L$5),sansalvador,5,FALSE))</f>
        <v>2.35</v>
      </c>
      <c r="M31" s="180">
        <f>IF(ISERROR(VLOOKUP(CONCATENATE(A31,$L$5),sansalvador,6,FALSE)),"n.d.",VLOOKUP(CONCATENATE(A31,$L$5),sansalvador,6,FALSE))</f>
        <v>2.2000000000000002</v>
      </c>
      <c r="N31" s="180">
        <f>IF(ISERROR(VLOOKUP(CONCATENATE(A31,$L$5),sansalvador,7,FALSE)),"n.d.",VLOOKUP(CONCATENATE(A31,$L$5),sansalvador,7,FALSE))</f>
        <v>2.5</v>
      </c>
      <c r="O31" s="186"/>
      <c r="P31" s="180" t="str">
        <f>IF(ISERROR(VLOOKUP(CONCATENATE(A31,$P$5),sansalvador,5,FALSE)),"n.d.",VLOOKUP(CONCATENATE(A31,$P$5),sansalvador,5,FALSE))</f>
        <v>n.d.</v>
      </c>
      <c r="Q31" s="180" t="str">
        <f>IF(ISERROR(VLOOKUP(CONCATENATE(A31,$P$5),sansalvador,6,FALSE)),"n.d.",VLOOKUP(CONCATENATE(A31,$P$5),sansalvador,6,FALSE))</f>
        <v>n.d.</v>
      </c>
      <c r="R31" s="180" t="str">
        <f>IF(ISERROR(VLOOKUP(CONCATENATE(A31,$P$5),sansalvador,7,FALSE)),"n.d.",VLOOKUP(CONCATENATE(A31,$P$5),sansalvador,7,FALSE))</f>
        <v>n.d.</v>
      </c>
    </row>
    <row r="32" spans="1:18" ht="15" customHeight="1">
      <c r="B32" s="81"/>
      <c r="C32" s="82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</row>
    <row r="33" spans="1:22" ht="15" customHeight="1">
      <c r="B33" s="86" t="s">
        <v>282</v>
      </c>
      <c r="C33" s="82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</row>
    <row r="34" spans="1:22" ht="15" customHeight="1">
      <c r="B34" s="87" t="s">
        <v>200</v>
      </c>
      <c r="C34" s="87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</row>
    <row r="35" spans="1:22" s="2" customFormat="1" ht="15" customHeight="1">
      <c r="B35" s="86" t="s">
        <v>199</v>
      </c>
      <c r="C35" s="92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17"/>
    </row>
    <row r="36" spans="1:22" ht="15" customHeight="1">
      <c r="B36" s="86" t="str">
        <f>+CONCATENATE("Plazas visitadas este día: "&amp;PROPER(D5)&amp;"-San Salvador, "&amp;PROPER(H5)&amp;", "&amp;PROPER(L5)&amp;", "&amp;PROPER(P5)&amp;".")</f>
        <v>Plazas visitadas este día: Mercado Central-San Salvador, Santa Ana, Sensuntepeque, San Miguel.</v>
      </c>
      <c r="C36" s="92"/>
      <c r="D36" s="75"/>
      <c r="E36" s="75"/>
      <c r="F36" s="75"/>
      <c r="G36" s="81"/>
      <c r="H36" s="81"/>
      <c r="I36" s="81"/>
      <c r="J36" s="81"/>
      <c r="K36" s="75"/>
      <c r="L36" s="75"/>
      <c r="M36" s="75"/>
      <c r="N36" s="75"/>
      <c r="O36" s="75"/>
      <c r="P36" s="75"/>
      <c r="Q36" s="75"/>
      <c r="R36" s="75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177</v>
      </c>
      <c r="U40" s="22" t="str">
        <f>+VLOOKUP(1111,sansalvador,2,FALSE)</f>
        <v>Fecha Actual</v>
      </c>
      <c r="V40" s="22" t="str">
        <f>+U40</f>
        <v>Fecha Actual</v>
      </c>
    </row>
    <row r="41" spans="1:22" ht="15" customHeight="1">
      <c r="A41" s="3">
        <v>2</v>
      </c>
      <c r="D41" s="34"/>
      <c r="T41" s="6" t="s">
        <v>178</v>
      </c>
      <c r="U41" s="22" t="e">
        <f>+VLOOKUP(1111,sansalvadorpasado,2,FALSE)</f>
        <v>#N/A</v>
      </c>
      <c r="V41" s="22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CAE5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800-000000000000}">
      <formula1>depmetropolitana</formula1>
    </dataValidation>
    <dataValidation showInputMessage="1" showErrorMessage="1" sqref="B5:C5" xr:uid="{00000000-0002-0000-0800-000001000000}"/>
    <dataValidation type="list" showInputMessage="1" showErrorMessage="1" sqref="H5:J5" xr:uid="{00000000-0002-0000-0800-000002000000}">
      <formula1>depoccidente</formula1>
    </dataValidation>
    <dataValidation type="list" showInputMessage="1" showErrorMessage="1" sqref="L5:N5" xr:uid="{00000000-0002-0000-0800-000003000000}">
      <formula1>depcentral</formula1>
    </dataValidation>
    <dataValidation type="list" showInputMessage="1" showErrorMessage="1" sqref="P5:R5" xr:uid="{00000000-0002-0000-0800-000004000000}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ignoredErrors>
    <ignoredError sqref="D8:R3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7">
    <pageSetUpPr fitToPage="1"/>
  </sheetPr>
  <dimension ref="A1:V37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INDECAEA0290224</v>
      </c>
      <c r="S1" s="17"/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  <c r="S2" s="17"/>
      <c r="T2" s="4"/>
      <c r="U2" s="4"/>
      <c r="V2" s="3"/>
    </row>
    <row r="3" spans="1:22" s="5" customFormat="1" ht="15" customHeight="1">
      <c r="A3" s="121">
        <f>U7</f>
        <v>45334</v>
      </c>
      <c r="B3" s="243">
        <f>U7</f>
        <v>45334</v>
      </c>
      <c r="C3" s="243"/>
      <c r="D3" s="243"/>
      <c r="E3" s="243"/>
      <c r="F3" s="243"/>
      <c r="G3" s="243"/>
      <c r="H3" s="243"/>
      <c r="I3" s="243"/>
      <c r="J3" s="243"/>
      <c r="K3" s="243"/>
      <c r="L3" s="243"/>
      <c r="M3" s="243"/>
      <c r="N3" s="243"/>
      <c r="O3" s="243"/>
      <c r="P3" s="243"/>
      <c r="Q3" s="243"/>
      <c r="R3" s="243"/>
      <c r="S3" s="17"/>
      <c r="T3" s="17"/>
      <c r="U3" s="17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7"/>
    </row>
    <row r="5" spans="1:22" ht="15" customHeight="1">
      <c r="B5" s="161"/>
      <c r="C5" s="162"/>
      <c r="D5" s="256" t="s">
        <v>229</v>
      </c>
      <c r="E5" s="256"/>
      <c r="F5" s="256"/>
      <c r="G5" s="158"/>
      <c r="H5" s="247" t="str">
        <f>+Pecuarios!H5</f>
        <v>SANTA ANA</v>
      </c>
      <c r="I5" s="247"/>
      <c r="J5" s="248"/>
      <c r="K5" s="107"/>
      <c r="L5" s="247" t="str">
        <f>+Pecuarios!L5</f>
        <v>SENSUNTEPEQUE</v>
      </c>
      <c r="M5" s="247"/>
      <c r="N5" s="249"/>
      <c r="O5" s="107"/>
      <c r="P5" s="247" t="str">
        <f>+Pecuarios!P5</f>
        <v>SAN MIGUEL</v>
      </c>
      <c r="Q5" s="247"/>
      <c r="R5" s="247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76" t="s">
        <v>223</v>
      </c>
      <c r="C7" s="77" t="s">
        <v>235</v>
      </c>
      <c r="D7" s="143">
        <f t="shared" ref="D7:D16" si="0">IF(ISERROR(VLOOKUP(CONCATENATE(A7,$D$5),sansalvador,5,FALSE)),"n.d.",VLOOKUP(CONCATENATE(A7,$D$5),sansalvador,5,FALSE))</f>
        <v>2</v>
      </c>
      <c r="E7" s="143">
        <f t="shared" ref="E7:E16" si="1">IF( ISERROR(VLOOKUP(CONCATENATE(A7,$D$5),sansalvador,6,FALSE)),"n.d.",VLOOKUP(CONCATENATE(A7,$D$5),sansalvador,6,FALSE))</f>
        <v>2</v>
      </c>
      <c r="F7" s="143">
        <f t="shared" ref="F7:F16" si="2">IF( ISERROR(VLOOKUP(CONCATENATE(A7,$D$5),sansalvador,7,FALSE)),"n.d.",VLOOKUP(CONCATENATE(A7,$D$5),sansalvador,7,FALSE))</f>
        <v>2</v>
      </c>
      <c r="G7" s="252"/>
      <c r="H7" s="143" t="str">
        <f t="shared" ref="H7:H16" si="3">IF(ISERROR(VLOOKUP(CONCATENATE(A7,$H$5),sansalvador,5,FALSE)),"n.d.",VLOOKUP(CONCATENATE(A7,$H$5),sansalvador,5,FALSE))</f>
        <v>n.d.</v>
      </c>
      <c r="I7" s="143" t="str">
        <f t="shared" ref="I7:I16" si="4">IF(ISERROR(VLOOKUP(CONCATENATE(A7,$H$5),sansalvador,6,FALSE)),"n.d.",VLOOKUP(CONCATENATE(A7,$H$5),sansalvador,6,FALSE))</f>
        <v>n.d.</v>
      </c>
      <c r="J7" s="143" t="str">
        <f t="shared" ref="J7:J16" si="5">IF(ISERROR(VLOOKUP(CONCATENATE(A7,$H$5),sansalvador,7,FALSE)),"n.d.",VLOOKUP(CONCATENATE(A7,$H$5),sansalvador,7,FALSE))</f>
        <v>n.d.</v>
      </c>
      <c r="K7" s="182"/>
      <c r="L7" s="143">
        <f t="shared" ref="L7:L15" si="6">IF(ISERROR(VLOOKUP(CONCATENATE(A7,$L$5),sansalvador,5,FALSE)),"n.d.",VLOOKUP(CONCATENATE(A7,$L$5),sansalvador,5,FALSE))</f>
        <v>3</v>
      </c>
      <c r="M7" s="143">
        <f t="shared" ref="M7:M15" si="7">IF(ISERROR(VLOOKUP(CONCATENATE(A7,$L$5),sansalvador,6,FALSE)),"n.d.",VLOOKUP(CONCATENATE(A7,$L$5),sansalvador,6,FALSE))</f>
        <v>3</v>
      </c>
      <c r="N7" s="143">
        <f t="shared" ref="N7:N15" si="8">IF(ISERROR(VLOOKUP(CONCATENATE(A7,$L$5),sansalvador,7,FALSE)),"n.d.",VLOOKUP(CONCATENATE(A7,$L$5),sansalvador,7,FALSE))</f>
        <v>3</v>
      </c>
      <c r="O7" s="183"/>
      <c r="P7" s="143" t="str">
        <f t="shared" ref="P7:P15" si="9">IF(ISERROR(VLOOKUP(CONCATENATE(A7,$P$5),sansalvador,5,FALSE)),"n.d.",VLOOKUP(CONCATENATE(A7,$P$5),sansalvador,5,FALSE))</f>
        <v>n.d.</v>
      </c>
      <c r="Q7" s="143" t="str">
        <f t="shared" ref="Q7:Q15" si="10">IF(ISERROR(VLOOKUP(CONCATENATE(A7,$P$5),sansalvador,6,FALSE)),"n.d.",VLOOKUP(CONCATENATE(A7,$P$5),sansalvador,6,FALSE))</f>
        <v>n.d.</v>
      </c>
      <c r="R7" s="143" t="str">
        <f t="shared" ref="R7:R15" si="11">IF(ISERROR(VLOOKUP(CONCATENATE(A7,$P$5),sansalvador,7,FALSE)),"n.d.",VLOOKUP(CONCATENATE(A7,$P$5),sansalvador,7,FALSE))</f>
        <v>n.d.</v>
      </c>
      <c r="T7" s="6" t="s">
        <v>177</v>
      </c>
      <c r="U7" s="22">
        <f>+VLOOKUP(1111,sansalvador,3,FALSE)</f>
        <v>45334</v>
      </c>
      <c r="V7" s="22">
        <f>+U7</f>
        <v>45334</v>
      </c>
    </row>
    <row r="8" spans="1:22" ht="17.25" customHeight="1">
      <c r="A8" s="3">
        <v>137</v>
      </c>
      <c r="B8" s="122" t="s">
        <v>240</v>
      </c>
      <c r="C8" s="77" t="s">
        <v>235</v>
      </c>
      <c r="D8" s="143">
        <f t="shared" si="0"/>
        <v>4.5</v>
      </c>
      <c r="E8" s="143">
        <f t="shared" si="1"/>
        <v>4.5</v>
      </c>
      <c r="F8" s="143">
        <f t="shared" si="2"/>
        <v>4.5</v>
      </c>
      <c r="G8" s="252"/>
      <c r="H8" s="143" t="str">
        <f t="shared" si="3"/>
        <v>n.d.</v>
      </c>
      <c r="I8" s="143" t="str">
        <f t="shared" si="4"/>
        <v>n.d.</v>
      </c>
      <c r="J8" s="143" t="str">
        <f t="shared" si="5"/>
        <v>n.d.</v>
      </c>
      <c r="K8" s="182"/>
      <c r="L8" s="143">
        <f t="shared" si="6"/>
        <v>5.5</v>
      </c>
      <c r="M8" s="143">
        <f t="shared" si="7"/>
        <v>5.5</v>
      </c>
      <c r="N8" s="143">
        <f t="shared" si="8"/>
        <v>5.5</v>
      </c>
      <c r="O8" s="183"/>
      <c r="P8" s="143" t="str">
        <f t="shared" si="9"/>
        <v>n.d.</v>
      </c>
      <c r="Q8" s="143" t="str">
        <f t="shared" si="10"/>
        <v>n.d.</v>
      </c>
      <c r="R8" s="143" t="str">
        <f t="shared" si="11"/>
        <v>n.d.</v>
      </c>
      <c r="T8" s="6" t="s">
        <v>178</v>
      </c>
      <c r="U8" s="22">
        <f>+VLOOKUP(9999,sansalvador,3,FALSE)</f>
        <v>45331</v>
      </c>
      <c r="V8" s="22">
        <f>+U8</f>
        <v>45331</v>
      </c>
    </row>
    <row r="9" spans="1:22" ht="17.25" customHeight="1">
      <c r="A9" s="3">
        <v>138</v>
      </c>
      <c r="B9" s="76" t="s">
        <v>241</v>
      </c>
      <c r="C9" s="77" t="s">
        <v>235</v>
      </c>
      <c r="D9" s="143">
        <f t="shared" si="0"/>
        <v>5</v>
      </c>
      <c r="E9" s="143">
        <f t="shared" si="1"/>
        <v>5</v>
      </c>
      <c r="F9" s="143">
        <f t="shared" si="2"/>
        <v>5</v>
      </c>
      <c r="G9" s="252"/>
      <c r="H9" s="143" t="str">
        <f t="shared" si="3"/>
        <v>n.d.</v>
      </c>
      <c r="I9" s="143" t="str">
        <f t="shared" si="4"/>
        <v>n.d.</v>
      </c>
      <c r="J9" s="143" t="str">
        <f t="shared" si="5"/>
        <v>n.d.</v>
      </c>
      <c r="K9" s="182"/>
      <c r="L9" s="143">
        <f t="shared" si="6"/>
        <v>5</v>
      </c>
      <c r="M9" s="143">
        <f t="shared" si="7"/>
        <v>5</v>
      </c>
      <c r="N9" s="143">
        <f t="shared" si="8"/>
        <v>5</v>
      </c>
      <c r="O9" s="183"/>
      <c r="P9" s="143" t="str">
        <f t="shared" si="9"/>
        <v>n.d.</v>
      </c>
      <c r="Q9" s="143" t="str">
        <f t="shared" si="10"/>
        <v>n.d.</v>
      </c>
      <c r="R9" s="143" t="str">
        <f t="shared" si="11"/>
        <v>n.d.</v>
      </c>
    </row>
    <row r="10" spans="1:22" ht="17.25" customHeight="1">
      <c r="A10" s="3">
        <v>139</v>
      </c>
      <c r="B10" s="76" t="s">
        <v>242</v>
      </c>
      <c r="C10" s="77" t="s">
        <v>235</v>
      </c>
      <c r="D10" s="143">
        <f t="shared" si="0"/>
        <v>4</v>
      </c>
      <c r="E10" s="143">
        <f t="shared" si="1"/>
        <v>4</v>
      </c>
      <c r="F10" s="143">
        <f t="shared" si="2"/>
        <v>4</v>
      </c>
      <c r="G10" s="252"/>
      <c r="H10" s="143" t="str">
        <f t="shared" si="3"/>
        <v>n.d.</v>
      </c>
      <c r="I10" s="143" t="str">
        <f t="shared" si="4"/>
        <v>n.d.</v>
      </c>
      <c r="J10" s="143" t="str">
        <f t="shared" si="5"/>
        <v>n.d.</v>
      </c>
      <c r="K10" s="182"/>
      <c r="L10" s="143">
        <f t="shared" si="6"/>
        <v>4</v>
      </c>
      <c r="M10" s="143">
        <f t="shared" si="7"/>
        <v>4</v>
      </c>
      <c r="N10" s="143">
        <f t="shared" si="8"/>
        <v>4</v>
      </c>
      <c r="O10" s="183"/>
      <c r="P10" s="143" t="str">
        <f t="shared" si="9"/>
        <v>n.d.</v>
      </c>
      <c r="Q10" s="143" t="str">
        <f t="shared" si="10"/>
        <v>n.d.</v>
      </c>
      <c r="R10" s="143" t="str">
        <f t="shared" si="11"/>
        <v>n.d.</v>
      </c>
    </row>
    <row r="11" spans="1:22" ht="17.25" customHeight="1">
      <c r="A11" s="3">
        <v>140</v>
      </c>
      <c r="B11" s="76" t="s">
        <v>224</v>
      </c>
      <c r="C11" s="77" t="s">
        <v>235</v>
      </c>
      <c r="D11" s="143">
        <f t="shared" si="0"/>
        <v>9</v>
      </c>
      <c r="E11" s="143">
        <f t="shared" si="1"/>
        <v>9</v>
      </c>
      <c r="F11" s="143">
        <f t="shared" si="2"/>
        <v>9</v>
      </c>
      <c r="G11" s="252"/>
      <c r="H11" s="143" t="str">
        <f t="shared" si="3"/>
        <v>n.d.</v>
      </c>
      <c r="I11" s="143" t="str">
        <f t="shared" si="4"/>
        <v>n.d.</v>
      </c>
      <c r="J11" s="143" t="str">
        <f t="shared" si="5"/>
        <v>n.d.</v>
      </c>
      <c r="K11" s="182"/>
      <c r="L11" s="143">
        <f t="shared" si="6"/>
        <v>9</v>
      </c>
      <c r="M11" s="143">
        <f t="shared" si="7"/>
        <v>9</v>
      </c>
      <c r="N11" s="143">
        <f t="shared" si="8"/>
        <v>9</v>
      </c>
      <c r="O11" s="183"/>
      <c r="P11" s="143" t="str">
        <f t="shared" si="9"/>
        <v>n.d.</v>
      </c>
      <c r="Q11" s="143" t="str">
        <f t="shared" si="10"/>
        <v>n.d.</v>
      </c>
      <c r="R11" s="143" t="str">
        <f t="shared" si="11"/>
        <v>n.d.</v>
      </c>
    </row>
    <row r="12" spans="1:22" ht="17.25" customHeight="1">
      <c r="A12" s="3">
        <v>141</v>
      </c>
      <c r="B12" s="76" t="s">
        <v>243</v>
      </c>
      <c r="C12" s="77" t="s">
        <v>235</v>
      </c>
      <c r="D12" s="143">
        <f t="shared" si="0"/>
        <v>5</v>
      </c>
      <c r="E12" s="143">
        <f t="shared" si="1"/>
        <v>5</v>
      </c>
      <c r="F12" s="143">
        <f t="shared" si="2"/>
        <v>5</v>
      </c>
      <c r="G12" s="252"/>
      <c r="H12" s="143" t="str">
        <f t="shared" si="3"/>
        <v>n.d.</v>
      </c>
      <c r="I12" s="143" t="str">
        <f t="shared" si="4"/>
        <v>n.d.</v>
      </c>
      <c r="J12" s="143" t="str">
        <f t="shared" si="5"/>
        <v>n.d.</v>
      </c>
      <c r="K12" s="182"/>
      <c r="L12" s="143">
        <f t="shared" si="6"/>
        <v>7</v>
      </c>
      <c r="M12" s="143">
        <f t="shared" si="7"/>
        <v>7</v>
      </c>
      <c r="N12" s="143">
        <f t="shared" si="8"/>
        <v>7</v>
      </c>
      <c r="O12" s="183"/>
      <c r="P12" s="143" t="str">
        <f t="shared" si="9"/>
        <v>n.d.</v>
      </c>
      <c r="Q12" s="143" t="str">
        <f t="shared" si="10"/>
        <v>n.d.</v>
      </c>
      <c r="R12" s="143" t="str">
        <f t="shared" si="11"/>
        <v>n.d.</v>
      </c>
    </row>
    <row r="13" spans="1:22" ht="17.25" customHeight="1">
      <c r="A13" s="3">
        <v>142</v>
      </c>
      <c r="B13" s="76" t="s">
        <v>225</v>
      </c>
      <c r="C13" s="77" t="s">
        <v>235</v>
      </c>
      <c r="D13" s="143">
        <f t="shared" si="0"/>
        <v>4</v>
      </c>
      <c r="E13" s="143">
        <f t="shared" si="1"/>
        <v>4</v>
      </c>
      <c r="F13" s="143">
        <f t="shared" si="2"/>
        <v>4</v>
      </c>
      <c r="G13" s="252"/>
      <c r="H13" s="143" t="str">
        <f t="shared" si="3"/>
        <v>n.d.</v>
      </c>
      <c r="I13" s="143" t="str">
        <f t="shared" si="4"/>
        <v>n.d.</v>
      </c>
      <c r="J13" s="143" t="str">
        <f t="shared" si="5"/>
        <v>n.d.</v>
      </c>
      <c r="K13" s="182"/>
      <c r="L13" s="143">
        <f t="shared" si="6"/>
        <v>5</v>
      </c>
      <c r="M13" s="143">
        <f t="shared" si="7"/>
        <v>5</v>
      </c>
      <c r="N13" s="143">
        <f t="shared" si="8"/>
        <v>5</v>
      </c>
      <c r="O13" s="183"/>
      <c r="P13" s="143" t="str">
        <f t="shared" si="9"/>
        <v>n.d.</v>
      </c>
      <c r="Q13" s="143" t="str">
        <f t="shared" si="10"/>
        <v>n.d.</v>
      </c>
      <c r="R13" s="143" t="str">
        <f t="shared" si="11"/>
        <v>n.d.</v>
      </c>
    </row>
    <row r="14" spans="1:22" ht="17.25" customHeight="1">
      <c r="A14" s="3">
        <v>143</v>
      </c>
      <c r="B14" s="76" t="s">
        <v>226</v>
      </c>
      <c r="C14" s="77" t="s">
        <v>235</v>
      </c>
      <c r="D14" s="143">
        <f t="shared" si="0"/>
        <v>3</v>
      </c>
      <c r="E14" s="143">
        <f t="shared" si="1"/>
        <v>3</v>
      </c>
      <c r="F14" s="143">
        <f t="shared" si="2"/>
        <v>3</v>
      </c>
      <c r="G14" s="252"/>
      <c r="H14" s="143" t="str">
        <f t="shared" si="3"/>
        <v>n.d.</v>
      </c>
      <c r="I14" s="143" t="str">
        <f t="shared" si="4"/>
        <v>n.d.</v>
      </c>
      <c r="J14" s="143" t="str">
        <f t="shared" si="5"/>
        <v>n.d.</v>
      </c>
      <c r="K14" s="182"/>
      <c r="L14" s="143">
        <f t="shared" si="6"/>
        <v>4</v>
      </c>
      <c r="M14" s="143">
        <f t="shared" si="7"/>
        <v>4</v>
      </c>
      <c r="N14" s="143">
        <f t="shared" si="8"/>
        <v>4</v>
      </c>
      <c r="O14" s="183"/>
      <c r="P14" s="143" t="str">
        <f t="shared" si="9"/>
        <v>n.d.</v>
      </c>
      <c r="Q14" s="143" t="str">
        <f t="shared" si="10"/>
        <v>n.d.</v>
      </c>
      <c r="R14" s="143" t="str">
        <f t="shared" si="11"/>
        <v>n.d.</v>
      </c>
    </row>
    <row r="15" spans="1:22" ht="17.25" customHeight="1">
      <c r="A15" s="3">
        <v>144</v>
      </c>
      <c r="B15" s="76" t="s">
        <v>244</v>
      </c>
      <c r="C15" s="77" t="s">
        <v>235</v>
      </c>
      <c r="D15" s="143">
        <f t="shared" si="0"/>
        <v>4.5</v>
      </c>
      <c r="E15" s="143">
        <f t="shared" si="1"/>
        <v>4.5</v>
      </c>
      <c r="F15" s="143">
        <f t="shared" si="2"/>
        <v>4.5</v>
      </c>
      <c r="G15" s="185"/>
      <c r="H15" s="185" t="str">
        <f t="shared" si="3"/>
        <v>n.d.</v>
      </c>
      <c r="I15" s="185" t="str">
        <f t="shared" si="4"/>
        <v>n.d.</v>
      </c>
      <c r="J15" s="185" t="str">
        <f t="shared" si="5"/>
        <v>n.d.</v>
      </c>
      <c r="K15" s="186"/>
      <c r="L15" s="143">
        <f t="shared" si="6"/>
        <v>5</v>
      </c>
      <c r="M15" s="143">
        <f t="shared" si="7"/>
        <v>5</v>
      </c>
      <c r="N15" s="143">
        <f t="shared" si="8"/>
        <v>5</v>
      </c>
      <c r="O15" s="180"/>
      <c r="P15" s="143" t="str">
        <f t="shared" si="9"/>
        <v>n.d.</v>
      </c>
      <c r="Q15" s="143" t="str">
        <f t="shared" si="10"/>
        <v>n.d.</v>
      </c>
      <c r="R15" s="143" t="str">
        <f t="shared" si="11"/>
        <v>n.d.</v>
      </c>
    </row>
    <row r="16" spans="1:22" ht="17.25" customHeight="1">
      <c r="A16" s="3">
        <v>145</v>
      </c>
      <c r="B16" s="122" t="s">
        <v>245</v>
      </c>
      <c r="C16" s="77" t="s">
        <v>235</v>
      </c>
      <c r="D16" s="143">
        <f t="shared" si="0"/>
        <v>5</v>
      </c>
      <c r="E16" s="143">
        <f t="shared" si="1"/>
        <v>5</v>
      </c>
      <c r="F16" s="143">
        <f t="shared" si="2"/>
        <v>5</v>
      </c>
      <c r="G16" s="185"/>
      <c r="H16" s="185" t="str">
        <f t="shared" si="3"/>
        <v>n.d.</v>
      </c>
      <c r="I16" s="185" t="str">
        <f t="shared" si="4"/>
        <v>n.d.</v>
      </c>
      <c r="J16" s="185" t="str">
        <f t="shared" si="5"/>
        <v>n.d.</v>
      </c>
      <c r="K16" s="186"/>
      <c r="L16" s="143">
        <f t="shared" ref="L16:L21" si="12">IF(ISERROR(VLOOKUP(CONCATENATE(A16,$L$5),sansalvador,5,FALSE)),"n.d.",VLOOKUP(CONCATENATE(A16,$L$5),sansalvador,5,FALSE))</f>
        <v>6.5</v>
      </c>
      <c r="M16" s="143">
        <f t="shared" ref="M16:M21" si="13">IF(ISERROR(VLOOKUP(CONCATENATE(A16,$L$5),sansalvador,6,FALSE)),"n.d.",VLOOKUP(CONCATENATE(A16,$L$5),sansalvador,6,FALSE))</f>
        <v>6.5</v>
      </c>
      <c r="N16" s="143">
        <f t="shared" ref="N16:N21" si="14">IF(ISERROR(VLOOKUP(CONCATENATE(A16,$L$5),sansalvador,7,FALSE)),"n.d.",VLOOKUP(CONCATENATE(A16,$L$5),sansalvador,7,FALSE))</f>
        <v>6.5</v>
      </c>
      <c r="O16" s="180"/>
      <c r="P16" s="143" t="str">
        <f t="shared" ref="P16:P21" si="15">IF(ISERROR(VLOOKUP(CONCATENATE(A16,$P$5),sansalvador,5,FALSE)),"n.d.",VLOOKUP(CONCATENATE(A16,$P$5),sansalvador,5,FALSE))</f>
        <v>n.d.</v>
      </c>
      <c r="Q16" s="143" t="str">
        <f t="shared" ref="Q16:Q21" si="16">IF(ISERROR(VLOOKUP(CONCATENATE(A16,$P$5),sansalvador,6,FALSE)),"n.d.",VLOOKUP(CONCATENATE(A16,$P$5),sansalvador,6,FALSE))</f>
        <v>n.d.</v>
      </c>
      <c r="R16" s="143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76" t="s">
        <v>246</v>
      </c>
      <c r="C17" s="77" t="s">
        <v>235</v>
      </c>
      <c r="D17" s="143">
        <f t="shared" ref="D17:D21" si="18">IF(ISERROR(VLOOKUP(CONCATENATE(A17,$D$5),sansalvador,5,FALSE)),"n.d.",VLOOKUP(CONCATENATE(A17,$D$5),sansalvador,5,FALSE))</f>
        <v>6</v>
      </c>
      <c r="E17" s="143">
        <f t="shared" ref="E17:E21" si="19">IF( ISERROR(VLOOKUP(CONCATENATE(A17,$D$5),sansalvador,6,FALSE)),"n.d.",VLOOKUP(CONCATENATE(A17,$D$5),sansalvador,6,FALSE))</f>
        <v>6</v>
      </c>
      <c r="F17" s="143">
        <f t="shared" ref="F17:F21" si="20">IF( ISERROR(VLOOKUP(CONCATENATE(A17,$D$5),sansalvador,7,FALSE)),"n.d.",VLOOKUP(CONCATENATE(A17,$D$5),sansalvador,7,FALSE))</f>
        <v>6</v>
      </c>
      <c r="G17" s="185"/>
      <c r="H17" s="185" t="str">
        <f t="shared" ref="H17:H21" si="21">IF(ISERROR(VLOOKUP(CONCATENATE(A17,$H$5),sansalvador,5,FALSE)),"n.d.",VLOOKUP(CONCATENATE(A17,$H$5),sansalvador,5,FALSE))</f>
        <v>n.d.</v>
      </c>
      <c r="I17" s="185" t="str">
        <f t="shared" ref="I17:I21" si="22">IF(ISERROR(VLOOKUP(CONCATENATE(A17,$H$5),sansalvador,6,FALSE)),"n.d.",VLOOKUP(CONCATENATE(A17,$H$5),sansalvador,6,FALSE))</f>
        <v>n.d.</v>
      </c>
      <c r="J17" s="185" t="str">
        <f t="shared" ref="J17:J21" si="23">IF(ISERROR(VLOOKUP(CONCATENATE(A17,$H$5),sansalvador,7,FALSE)),"n.d.",VLOOKUP(CONCATENATE(A17,$H$5),sansalvador,7,FALSE))</f>
        <v>n.d.</v>
      </c>
      <c r="K17" s="186"/>
      <c r="L17" s="143" t="str">
        <f t="shared" si="12"/>
        <v>n.d.</v>
      </c>
      <c r="M17" s="143" t="str">
        <f t="shared" si="13"/>
        <v>n.d.</v>
      </c>
      <c r="N17" s="143" t="str">
        <f t="shared" si="14"/>
        <v>n.d.</v>
      </c>
      <c r="O17" s="180"/>
      <c r="P17" s="143" t="str">
        <f t="shared" si="15"/>
        <v>n.d.</v>
      </c>
      <c r="Q17" s="143" t="str">
        <f t="shared" si="16"/>
        <v>n.d.</v>
      </c>
      <c r="R17" s="143" t="str">
        <f t="shared" si="17"/>
        <v>n.d.</v>
      </c>
    </row>
    <row r="18" spans="1:22" ht="17.25" customHeight="1">
      <c r="A18" s="3">
        <v>147</v>
      </c>
      <c r="B18" s="76" t="s">
        <v>227</v>
      </c>
      <c r="C18" s="77" t="s">
        <v>235</v>
      </c>
      <c r="D18" s="143">
        <f t="shared" si="18"/>
        <v>2</v>
      </c>
      <c r="E18" s="143">
        <f t="shared" si="19"/>
        <v>2</v>
      </c>
      <c r="F18" s="143">
        <f t="shared" si="20"/>
        <v>2</v>
      </c>
      <c r="G18" s="183"/>
      <c r="H18" s="185" t="str">
        <f t="shared" si="21"/>
        <v>n.d.</v>
      </c>
      <c r="I18" s="185" t="str">
        <f t="shared" si="22"/>
        <v>n.d.</v>
      </c>
      <c r="J18" s="185" t="str">
        <f t="shared" si="23"/>
        <v>n.d.</v>
      </c>
      <c r="K18" s="186"/>
      <c r="L18" s="143" t="str">
        <f t="shared" si="12"/>
        <v>n.d.</v>
      </c>
      <c r="M18" s="143" t="str">
        <f t="shared" si="13"/>
        <v>n.d.</v>
      </c>
      <c r="N18" s="143" t="str">
        <f t="shared" si="14"/>
        <v>n.d.</v>
      </c>
      <c r="O18" s="183"/>
      <c r="P18" s="143" t="str">
        <f t="shared" si="15"/>
        <v>n.d.</v>
      </c>
      <c r="Q18" s="143" t="str">
        <f t="shared" si="16"/>
        <v>n.d.</v>
      </c>
      <c r="R18" s="143" t="str">
        <f t="shared" si="17"/>
        <v>n.d.</v>
      </c>
    </row>
    <row r="19" spans="1:22" ht="17.25" customHeight="1">
      <c r="A19" s="3">
        <v>148</v>
      </c>
      <c r="B19" s="76" t="s">
        <v>247</v>
      </c>
      <c r="C19" s="77" t="s">
        <v>235</v>
      </c>
      <c r="D19" s="143">
        <f t="shared" si="18"/>
        <v>7</v>
      </c>
      <c r="E19" s="143">
        <f t="shared" si="19"/>
        <v>7</v>
      </c>
      <c r="F19" s="143">
        <f t="shared" si="20"/>
        <v>7</v>
      </c>
      <c r="G19" s="183"/>
      <c r="H19" s="185" t="str">
        <f t="shared" si="21"/>
        <v>n.d.</v>
      </c>
      <c r="I19" s="185" t="str">
        <f t="shared" si="22"/>
        <v>n.d.</v>
      </c>
      <c r="J19" s="185" t="str">
        <f t="shared" si="23"/>
        <v>n.d.</v>
      </c>
      <c r="K19" s="186"/>
      <c r="L19" s="143">
        <f t="shared" si="12"/>
        <v>7.5</v>
      </c>
      <c r="M19" s="143">
        <f t="shared" si="13"/>
        <v>7</v>
      </c>
      <c r="N19" s="143">
        <f t="shared" si="14"/>
        <v>8</v>
      </c>
      <c r="O19" s="183"/>
      <c r="P19" s="143" t="str">
        <f t="shared" si="15"/>
        <v>n.d.</v>
      </c>
      <c r="Q19" s="143" t="str">
        <f t="shared" si="16"/>
        <v>n.d.</v>
      </c>
      <c r="R19" s="143" t="str">
        <f t="shared" si="17"/>
        <v>n.d.</v>
      </c>
    </row>
    <row r="20" spans="1:22" ht="17.25" customHeight="1">
      <c r="A20" s="3">
        <v>149</v>
      </c>
      <c r="B20" s="76" t="s">
        <v>248</v>
      </c>
      <c r="C20" s="77" t="s">
        <v>235</v>
      </c>
      <c r="D20" s="143" t="str">
        <f t="shared" si="18"/>
        <v>n.d.</v>
      </c>
      <c r="E20" s="143" t="str">
        <f t="shared" si="19"/>
        <v>n.d.</v>
      </c>
      <c r="F20" s="143" t="str">
        <f t="shared" si="20"/>
        <v>n.d.</v>
      </c>
      <c r="G20" s="183"/>
      <c r="H20" s="185" t="str">
        <f t="shared" si="21"/>
        <v>n.d.</v>
      </c>
      <c r="I20" s="185" t="str">
        <f t="shared" si="22"/>
        <v>n.d.</v>
      </c>
      <c r="J20" s="185" t="str">
        <f t="shared" si="23"/>
        <v>n.d.</v>
      </c>
      <c r="K20" s="186"/>
      <c r="L20" s="143" t="str">
        <f t="shared" si="12"/>
        <v>n.d.</v>
      </c>
      <c r="M20" s="143" t="str">
        <f t="shared" si="13"/>
        <v>n.d.</v>
      </c>
      <c r="N20" s="143" t="str">
        <f t="shared" si="14"/>
        <v>n.d.</v>
      </c>
      <c r="O20" s="183"/>
      <c r="P20" s="143" t="str">
        <f t="shared" si="15"/>
        <v>n.d.</v>
      </c>
      <c r="Q20" s="143" t="str">
        <f t="shared" si="16"/>
        <v>n.d.</v>
      </c>
      <c r="R20" s="143" t="str">
        <f t="shared" si="17"/>
        <v>n.d.</v>
      </c>
    </row>
    <row r="21" spans="1:22" ht="17.25" customHeight="1">
      <c r="A21" s="3">
        <v>150</v>
      </c>
      <c r="B21" s="76" t="s">
        <v>228</v>
      </c>
      <c r="C21" s="77" t="s">
        <v>235</v>
      </c>
      <c r="D21" s="143">
        <f t="shared" si="18"/>
        <v>2</v>
      </c>
      <c r="E21" s="143">
        <f t="shared" si="19"/>
        <v>2</v>
      </c>
      <c r="F21" s="143">
        <f t="shared" si="20"/>
        <v>2</v>
      </c>
      <c r="G21" s="183"/>
      <c r="H21" s="185" t="str">
        <f t="shared" si="21"/>
        <v>n.d.</v>
      </c>
      <c r="I21" s="185" t="str">
        <f t="shared" si="22"/>
        <v>n.d.</v>
      </c>
      <c r="J21" s="185" t="str">
        <f t="shared" si="23"/>
        <v>n.d.</v>
      </c>
      <c r="K21" s="186"/>
      <c r="L21" s="143">
        <f t="shared" si="12"/>
        <v>2</v>
      </c>
      <c r="M21" s="143">
        <f t="shared" si="13"/>
        <v>2</v>
      </c>
      <c r="N21" s="143">
        <f t="shared" si="14"/>
        <v>2</v>
      </c>
      <c r="O21" s="183"/>
      <c r="P21" s="143" t="str">
        <f t="shared" si="15"/>
        <v>n.d.</v>
      </c>
      <c r="Q21" s="143" t="str">
        <f t="shared" si="16"/>
        <v>n.d.</v>
      </c>
      <c r="R21" s="143" t="str">
        <f t="shared" si="17"/>
        <v>n.d.</v>
      </c>
    </row>
    <row r="22" spans="1:22" ht="15" customHeight="1">
      <c r="B22" s="73"/>
      <c r="C22" s="82"/>
      <c r="D22" s="72"/>
      <c r="E22" s="72"/>
      <c r="F22" s="72"/>
      <c r="G22" s="72"/>
      <c r="H22" s="170"/>
      <c r="I22" s="170"/>
      <c r="J22" s="170"/>
      <c r="K22" s="139"/>
      <c r="L22" s="160"/>
      <c r="M22" s="160"/>
      <c r="N22" s="160"/>
      <c r="O22" s="72"/>
      <c r="P22" s="160"/>
      <c r="Q22" s="160"/>
      <c r="R22" s="160"/>
    </row>
    <row r="23" spans="1:22" ht="15" customHeight="1">
      <c r="B23" s="86" t="s">
        <v>282</v>
      </c>
      <c r="C23" s="82"/>
      <c r="D23" s="75"/>
      <c r="E23" s="75"/>
      <c r="F23" s="75"/>
      <c r="G23" s="75"/>
      <c r="H23" s="75"/>
      <c r="I23" s="75"/>
      <c r="J23" s="75"/>
      <c r="K23" s="72"/>
      <c r="L23" s="72"/>
      <c r="M23" s="72"/>
      <c r="N23" s="72"/>
      <c r="O23" s="72"/>
      <c r="P23" s="72"/>
      <c r="Q23" s="72"/>
      <c r="R23" s="72"/>
    </row>
    <row r="24" spans="1:22" ht="15" customHeight="1">
      <c r="B24" s="87" t="s">
        <v>200</v>
      </c>
      <c r="C24" s="87"/>
      <c r="D24" s="75"/>
      <c r="E24" s="75"/>
      <c r="F24" s="75"/>
      <c r="G24" s="75"/>
      <c r="H24" s="75"/>
      <c r="I24" s="75"/>
      <c r="J24" s="75"/>
      <c r="K24" s="72"/>
      <c r="L24" s="72"/>
      <c r="M24" s="72"/>
      <c r="N24" s="72"/>
      <c r="O24" s="72"/>
      <c r="P24" s="72"/>
      <c r="Q24" s="72"/>
      <c r="R24" s="72"/>
    </row>
    <row r="25" spans="1:22" s="2" customFormat="1" ht="15" customHeight="1">
      <c r="B25" s="86" t="s">
        <v>199</v>
      </c>
      <c r="C25" s="92"/>
      <c r="D25" s="75"/>
      <c r="E25" s="75"/>
      <c r="F25" s="75"/>
      <c r="G25" s="75"/>
      <c r="H25" s="75"/>
      <c r="I25" s="75"/>
      <c r="J25" s="75"/>
      <c r="K25" s="72"/>
      <c r="L25" s="72"/>
      <c r="M25" s="72"/>
      <c r="N25" s="72"/>
      <c r="O25" s="72"/>
      <c r="P25" s="72"/>
      <c r="Q25" s="72"/>
      <c r="R25" s="72"/>
      <c r="S25" s="17"/>
    </row>
    <row r="26" spans="1:22" ht="15" customHeight="1">
      <c r="B26" s="86" t="str">
        <f>+CONCATENATE("Plazas visitadas este día: "&amp;PROPER(D5)&amp;"-San Salvador, "&amp;PROPER(H5)&amp;", "&amp;PROPER(L5)&amp;", "&amp;PROPER(P5)&amp;".")</f>
        <v>Plazas visitadas este día: Mercado Central-San Salvador, Santa Ana, Sensuntepeque, San Miguel.</v>
      </c>
      <c r="C26" s="92"/>
      <c r="D26" s="75"/>
      <c r="E26" s="75"/>
      <c r="F26" s="75"/>
      <c r="G26" s="81"/>
      <c r="H26" s="75"/>
      <c r="I26" s="75"/>
      <c r="J26" s="75"/>
      <c r="K26" s="72"/>
      <c r="L26" s="72"/>
      <c r="M26" s="72"/>
      <c r="N26" s="72"/>
      <c r="O26" s="72"/>
      <c r="P26" s="72"/>
      <c r="Q26" s="72"/>
      <c r="R26" s="72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177</v>
      </c>
      <c r="U30" s="22" t="str">
        <f>+VLOOKUP(1111,sansalvador,2,FALSE)</f>
        <v>Fecha Actual</v>
      </c>
      <c r="V30" s="22" t="str">
        <f>+U30</f>
        <v>Fecha Actual</v>
      </c>
    </row>
    <row r="31" spans="1:22" ht="15" customHeight="1">
      <c r="A31" s="3">
        <v>2</v>
      </c>
      <c r="D31" s="34"/>
      <c r="T31" s="6" t="s">
        <v>178</v>
      </c>
      <c r="U31" s="22" t="e">
        <f>+VLOOKUP(1111,sansalvadorpasado,2,FALSE)</f>
        <v>#N/A</v>
      </c>
      <c r="V31" s="22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algorithmName="SHA-512" hashValue="D+XrWYlk4twl9R7VrH35JMotHSb+dDjkz7x6XxBxDndqkpBg6eu14nbjtjZL1RdtZ2pPhKH31u4L0DDUqEPbhQ==" saltValue="N6FLwkyweuzbWBlUdRUhWA==" spinCount="100000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900-000000000000}">
      <formula1>depmetropolitana</formula1>
    </dataValidation>
    <dataValidation showInputMessage="1" showErrorMessage="1" sqref="B5:C5" xr:uid="{00000000-0002-0000-0900-000001000000}"/>
    <dataValidation type="list" showInputMessage="1" showErrorMessage="1" sqref="H5:J5" xr:uid="{00000000-0002-0000-0900-000002000000}">
      <formula1>depoccidente</formula1>
    </dataValidation>
    <dataValidation type="list" showInputMessage="1" showErrorMessage="1" sqref="L5:N5" xr:uid="{00000000-0002-0000-0900-000003000000}">
      <formula1>depcentral</formula1>
    </dataValidation>
    <dataValidation type="list" showInputMessage="1" showErrorMessage="1" sqref="P5:R5" xr:uid="{00000000-0002-0000-0900-000004000000}">
      <formula1>deporiente</formula1>
    </dataValidation>
  </dataValidations>
  <pageMargins left="0.23" right="0.21" top="0.53" bottom="0.74803149606299213" header="0.31496062992125984" footer="0.31496062992125984"/>
  <pageSetup scale="85" fitToHeight="0" orientation="landscape" r:id="rId1"/>
  <ignoredErrors>
    <ignoredError sqref="D7:R2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8">
    <tabColor rgb="FFFF0000"/>
  </sheetPr>
  <dimension ref="A1:AI748"/>
  <sheetViews>
    <sheetView topLeftCell="B1" zoomScale="80" zoomScaleNormal="80" workbookViewId="0">
      <selection activeCell="H133" sqref="H133"/>
    </sheetView>
  </sheetViews>
  <sheetFormatPr baseColWidth="10" defaultColWidth="11.5703125" defaultRowHeight="15"/>
  <cols>
    <col min="1" max="1" width="21.85546875" style="23" hidden="1" customWidth="1"/>
    <col min="2" max="2" width="9.42578125" style="23" customWidth="1"/>
    <col min="3" max="3" width="28.5703125" style="23" customWidth="1"/>
    <col min="4" max="4" width="42.5703125" style="23" customWidth="1"/>
    <col min="5" max="11" width="11.42578125" style="23"/>
    <col min="12" max="12" width="29.42578125" style="23" hidden="1" customWidth="1"/>
    <col min="13" max="13" width="11.42578125" style="23"/>
    <col min="14" max="14" width="26" style="23" customWidth="1"/>
    <col min="15" max="15" width="41.28515625" style="23" customWidth="1"/>
    <col min="16" max="16" width="11.42578125" style="31" customWidth="1"/>
    <col min="17" max="17" width="8.140625" style="31" bestFit="1" customWidth="1"/>
    <col min="18" max="18" width="8.42578125" style="31" bestFit="1" customWidth="1"/>
    <col min="19" max="21" width="8.42578125" style="31" customWidth="1"/>
    <col min="22" max="22" width="11.42578125" style="23"/>
    <col min="23" max="23" width="21.140625" style="23" hidden="1" customWidth="1"/>
    <col min="24" max="24" width="21.85546875" style="45" customWidth="1"/>
    <col min="25" max="25" width="20.28515625" style="45" customWidth="1"/>
    <col min="26" max="30" width="11.42578125" style="45"/>
    <col min="31" max="31" width="21.5703125" style="23" hidden="1" customWidth="1"/>
    <col min="32" max="32" width="0" style="23" hidden="1" customWidth="1"/>
    <col min="33" max="33" width="26" style="23" hidden="1" customWidth="1"/>
    <col min="34" max="34" width="41.28515625" style="23" hidden="1" customWidth="1"/>
    <col min="35" max="35" width="0" style="23" hidden="1" customWidth="1"/>
    <col min="36" max="16384" width="11.5703125" style="23"/>
  </cols>
  <sheetData>
    <row r="1" spans="1:35" ht="22.5" customHeight="1">
      <c r="B1" s="257" t="s">
        <v>171</v>
      </c>
      <c r="C1" s="257"/>
      <c r="D1" s="56">
        <v>45334</v>
      </c>
      <c r="E1" s="258" t="s">
        <v>256</v>
      </c>
      <c r="F1" s="258"/>
      <c r="G1" s="258"/>
      <c r="H1" s="258"/>
      <c r="I1" s="258"/>
      <c r="J1" s="258"/>
      <c r="K1" s="258"/>
      <c r="L1" s="258"/>
      <c r="M1" s="258"/>
      <c r="N1" s="258"/>
      <c r="O1" s="258"/>
      <c r="P1" s="258"/>
      <c r="Q1" s="258"/>
      <c r="R1" s="258"/>
      <c r="S1" s="258"/>
      <c r="T1" s="258"/>
      <c r="U1" s="258"/>
      <c r="X1" s="45" t="s">
        <v>171</v>
      </c>
      <c r="Y1" s="46">
        <v>43468</v>
      </c>
      <c r="Z1" s="260" t="s">
        <v>194</v>
      </c>
      <c r="AA1" s="260"/>
      <c r="AB1" s="260"/>
      <c r="AC1" s="260"/>
      <c r="AD1" s="47"/>
      <c r="AE1" s="33"/>
      <c r="AF1" s="33"/>
      <c r="AG1" s="33"/>
      <c r="AH1" s="33"/>
      <c r="AI1" s="33"/>
    </row>
    <row r="2" spans="1:35" ht="22.5" customHeight="1">
      <c r="B2" s="257" t="s">
        <v>192</v>
      </c>
      <c r="C2" s="257"/>
      <c r="D2" s="56">
        <v>45331</v>
      </c>
      <c r="E2" s="258"/>
      <c r="F2" s="258"/>
      <c r="G2" s="258"/>
      <c r="H2" s="258"/>
      <c r="I2" s="258"/>
      <c r="J2" s="258"/>
      <c r="K2" s="258"/>
      <c r="L2" s="258"/>
      <c r="M2" s="258"/>
      <c r="N2" s="258"/>
      <c r="O2" s="258"/>
      <c r="P2" s="258"/>
      <c r="Q2" s="258"/>
      <c r="R2" s="258"/>
      <c r="S2" s="258"/>
      <c r="T2" s="258"/>
      <c r="U2" s="258"/>
      <c r="X2" s="45" t="s">
        <v>192</v>
      </c>
      <c r="Y2" s="46" t="s">
        <v>193</v>
      </c>
      <c r="Z2" s="260"/>
      <c r="AA2" s="260"/>
      <c r="AB2" s="260"/>
      <c r="AC2" s="260"/>
      <c r="AD2" s="47"/>
      <c r="AE2" s="33"/>
      <c r="AF2" s="33"/>
      <c r="AG2" s="33"/>
      <c r="AH2" s="33"/>
      <c r="AI2" s="33"/>
    </row>
    <row r="3" spans="1:35" ht="22.5" customHeight="1">
      <c r="B3" s="257" t="s">
        <v>195</v>
      </c>
      <c r="C3" s="257"/>
      <c r="D3" s="55" t="str">
        <f>+VLOOKUP(D1,numeracion,8,FALSE)</f>
        <v>INDECAEA0290224</v>
      </c>
      <c r="E3" s="259" t="s">
        <v>257</v>
      </c>
      <c r="F3" s="259"/>
      <c r="G3" s="259"/>
      <c r="H3" s="259"/>
      <c r="I3" s="259"/>
      <c r="J3" s="259"/>
      <c r="K3" s="209"/>
      <c r="L3" s="28"/>
      <c r="M3" s="258" t="s">
        <v>258</v>
      </c>
      <c r="N3" s="258"/>
      <c r="O3" s="258"/>
      <c r="P3" s="258"/>
      <c r="Q3" s="258"/>
      <c r="R3" s="258"/>
      <c r="S3" s="258"/>
      <c r="T3" s="258"/>
      <c r="U3" s="258"/>
      <c r="V3" s="45"/>
      <c r="W3" s="45"/>
      <c r="Z3" s="48"/>
      <c r="AA3" s="48"/>
      <c r="AB3" s="48"/>
      <c r="AC3" s="48"/>
      <c r="AD3" s="48"/>
      <c r="AE3" s="27"/>
      <c r="AF3" s="27"/>
      <c r="AG3" s="27"/>
      <c r="AH3" s="27"/>
      <c r="AI3" s="27"/>
    </row>
    <row r="4" spans="1:35">
      <c r="A4" s="26" t="s">
        <v>185</v>
      </c>
      <c r="B4" s="26" t="s">
        <v>170</v>
      </c>
      <c r="C4" s="26" t="s">
        <v>186</v>
      </c>
      <c r="D4" s="26" t="s">
        <v>187</v>
      </c>
      <c r="E4" s="26" t="s">
        <v>132</v>
      </c>
      <c r="F4" s="26" t="s">
        <v>188</v>
      </c>
      <c r="G4" s="26" t="s">
        <v>189</v>
      </c>
      <c r="H4" s="26" t="s">
        <v>132</v>
      </c>
      <c r="I4" s="26" t="s">
        <v>188</v>
      </c>
      <c r="J4" s="26" t="s">
        <v>189</v>
      </c>
      <c r="L4" s="30" t="s">
        <v>185</v>
      </c>
      <c r="M4" s="30" t="s">
        <v>170</v>
      </c>
      <c r="N4" s="30" t="s">
        <v>186</v>
      </c>
      <c r="O4" s="30" t="s">
        <v>187</v>
      </c>
      <c r="P4" s="30" t="s">
        <v>132</v>
      </c>
      <c r="Q4" s="30" t="s">
        <v>188</v>
      </c>
      <c r="R4" s="30" t="s">
        <v>189</v>
      </c>
      <c r="S4" s="30" t="s">
        <v>132</v>
      </c>
      <c r="T4" s="30" t="s">
        <v>188</v>
      </c>
      <c r="U4" s="30" t="s">
        <v>189</v>
      </c>
      <c r="V4" s="45"/>
      <c r="W4" s="45" t="s">
        <v>185</v>
      </c>
      <c r="X4" s="45" t="s">
        <v>170</v>
      </c>
      <c r="Y4" s="45" t="s">
        <v>186</v>
      </c>
      <c r="Z4" s="49" t="s">
        <v>187</v>
      </c>
      <c r="AA4" s="49" t="s">
        <v>132</v>
      </c>
      <c r="AB4" s="49" t="s">
        <v>188</v>
      </c>
      <c r="AC4" s="49" t="s">
        <v>189</v>
      </c>
      <c r="AE4" s="29" t="s">
        <v>185</v>
      </c>
      <c r="AF4" s="29" t="s">
        <v>170</v>
      </c>
      <c r="AG4" s="29" t="s">
        <v>186</v>
      </c>
      <c r="AH4" s="29" t="s">
        <v>187</v>
      </c>
      <c r="AI4" s="29" t="s">
        <v>132</v>
      </c>
    </row>
    <row r="5" spans="1:35" hidden="1">
      <c r="A5" s="24">
        <v>1111</v>
      </c>
      <c r="B5" s="24" t="s">
        <v>171</v>
      </c>
      <c r="C5" s="25">
        <f>+D1</f>
        <v>45334</v>
      </c>
      <c r="D5" s="24"/>
      <c r="E5" s="24"/>
      <c r="F5" s="24"/>
      <c r="G5" s="24"/>
      <c r="H5" s="24"/>
      <c r="I5" s="24"/>
      <c r="J5" s="24"/>
      <c r="L5" s="17"/>
      <c r="M5" s="17"/>
      <c r="N5" s="17"/>
      <c r="O5" s="17"/>
      <c r="P5" s="17"/>
      <c r="Q5" s="17"/>
      <c r="R5" s="17"/>
      <c r="S5" s="17"/>
      <c r="T5" s="17"/>
      <c r="U5" s="17"/>
      <c r="V5" s="45"/>
      <c r="W5" s="45">
        <v>1111</v>
      </c>
      <c r="X5" s="45" t="s">
        <v>171</v>
      </c>
      <c r="Y5" s="45">
        <f>+Y1</f>
        <v>43468</v>
      </c>
      <c r="AE5" s="17"/>
      <c r="AF5" s="17"/>
      <c r="AG5" s="17"/>
      <c r="AH5" s="17"/>
      <c r="AI5" s="17"/>
    </row>
    <row r="6" spans="1:35" hidden="1">
      <c r="A6" s="24">
        <v>9999</v>
      </c>
      <c r="B6" s="24" t="s">
        <v>191</v>
      </c>
      <c r="C6" s="25">
        <f>+D2</f>
        <v>45331</v>
      </c>
      <c r="D6" s="24"/>
      <c r="E6" s="24"/>
      <c r="F6" s="24"/>
      <c r="G6" s="24"/>
      <c r="H6" s="24"/>
      <c r="I6" s="24"/>
      <c r="J6" s="24"/>
      <c r="L6" s="17"/>
      <c r="M6" s="17"/>
      <c r="N6" s="17"/>
      <c r="O6" s="17"/>
      <c r="P6" s="17"/>
      <c r="Q6" s="17"/>
      <c r="R6" s="17"/>
      <c r="S6" s="17"/>
      <c r="T6" s="17"/>
      <c r="U6" s="17"/>
      <c r="V6" s="45"/>
      <c r="W6" s="45">
        <v>9999</v>
      </c>
      <c r="X6" s="45" t="s">
        <v>191</v>
      </c>
      <c r="Y6" s="45" t="str">
        <f>+Y2</f>
        <v>-</v>
      </c>
      <c r="AE6" s="17"/>
      <c r="AF6" s="17"/>
      <c r="AG6" s="17"/>
      <c r="AH6" s="17"/>
      <c r="AI6" s="17"/>
    </row>
    <row r="7" spans="1:35" ht="15.75">
      <c r="A7" s="175" t="str">
        <f>+B7&amp;C7</f>
        <v>1SENSUNTEPEQUE</v>
      </c>
      <c r="B7" s="201">
        <v>1</v>
      </c>
      <c r="C7" s="201" t="s">
        <v>181</v>
      </c>
      <c r="D7" s="242" t="s">
        <v>124</v>
      </c>
      <c r="E7" s="233">
        <v>46.3</v>
      </c>
      <c r="F7" s="233">
        <v>45</v>
      </c>
      <c r="G7" s="233">
        <v>48</v>
      </c>
      <c r="H7" s="233">
        <v>0.56999999999999995</v>
      </c>
      <c r="I7" s="233">
        <v>0.55000000000000004</v>
      </c>
      <c r="J7" s="233">
        <v>0.6</v>
      </c>
      <c r="L7" s="54" t="str">
        <f t="shared" ref="L7:L70" si="0">+M7&amp;N7</f>
        <v xml:space="preserve">1GERARDO BARRIOS </v>
      </c>
      <c r="M7" s="201">
        <v>1</v>
      </c>
      <c r="N7" s="201" t="s">
        <v>262</v>
      </c>
      <c r="O7" s="242" t="s">
        <v>124</v>
      </c>
      <c r="P7" s="233">
        <v>45.833333333333336</v>
      </c>
      <c r="Q7" s="233">
        <v>43</v>
      </c>
      <c r="R7" s="233">
        <v>46</v>
      </c>
      <c r="S7" s="233">
        <v>0.5</v>
      </c>
      <c r="T7" s="233">
        <v>0.5</v>
      </c>
      <c r="U7" s="233">
        <v>0.5</v>
      </c>
      <c r="W7" s="45" t="str">
        <f>+X7&amp;Y7</f>
        <v>1GERARDO BARRIOS</v>
      </c>
      <c r="X7" s="45">
        <v>1</v>
      </c>
      <c r="Y7" s="45" t="s">
        <v>184</v>
      </c>
      <c r="Z7" s="50" t="s">
        <v>124</v>
      </c>
      <c r="AA7" s="51">
        <v>38.857142857142854</v>
      </c>
      <c r="AB7" s="52">
        <v>38</v>
      </c>
      <c r="AC7" s="52">
        <v>40</v>
      </c>
      <c r="AE7" s="227" t="str">
        <f t="shared" ref="AE7:AE69" si="1">+AF7&amp;AG7</f>
        <v/>
      </c>
      <c r="AF7" s="227"/>
      <c r="AG7" s="227"/>
      <c r="AH7" s="227"/>
      <c r="AI7" s="227"/>
    </row>
    <row r="8" spans="1:35" ht="15.75">
      <c r="A8" s="175" t="str">
        <f t="shared" ref="A8:A19" si="2">+B8&amp;C8</f>
        <v xml:space="preserve">1GERARDO BARRIOS </v>
      </c>
      <c r="B8" s="202">
        <v>1</v>
      </c>
      <c r="C8" s="201" t="s">
        <v>262</v>
      </c>
      <c r="D8" s="242" t="s">
        <v>124</v>
      </c>
      <c r="E8" s="233">
        <v>45.833333333333336</v>
      </c>
      <c r="F8" s="233">
        <v>43</v>
      </c>
      <c r="G8" s="233">
        <v>46</v>
      </c>
      <c r="H8" s="233">
        <v>0.5</v>
      </c>
      <c r="I8" s="233">
        <v>0.5</v>
      </c>
      <c r="J8" s="233">
        <v>0.5</v>
      </c>
      <c r="L8" s="54" t="str">
        <f t="shared" si="0"/>
        <v>1COJUTEPEQUE</v>
      </c>
      <c r="M8" s="201">
        <v>1</v>
      </c>
      <c r="N8" s="201" t="s">
        <v>179</v>
      </c>
      <c r="O8" s="242" t="s">
        <v>124</v>
      </c>
      <c r="P8" s="233">
        <v>46.5</v>
      </c>
      <c r="Q8" s="233">
        <v>46</v>
      </c>
      <c r="R8" s="233">
        <v>47</v>
      </c>
      <c r="S8" s="233">
        <v>0.6</v>
      </c>
      <c r="T8" s="233">
        <v>0.6</v>
      </c>
      <c r="U8" s="233">
        <v>0.6</v>
      </c>
      <c r="W8" s="45" t="str">
        <f t="shared" ref="W8:W35" si="3">+X8&amp;Y8</f>
        <v>1SANTA ANA</v>
      </c>
      <c r="X8" s="45">
        <v>1</v>
      </c>
      <c r="Y8" s="45" t="s">
        <v>172</v>
      </c>
      <c r="Z8" s="50" t="s">
        <v>124</v>
      </c>
      <c r="AA8" s="51">
        <v>40.666666666666664</v>
      </c>
      <c r="AB8" s="52">
        <v>40</v>
      </c>
      <c r="AC8" s="52">
        <v>42</v>
      </c>
      <c r="AE8" s="227" t="str">
        <f t="shared" si="1"/>
        <v/>
      </c>
      <c r="AF8" s="227"/>
      <c r="AG8" s="227"/>
      <c r="AH8" s="227"/>
      <c r="AI8" s="227"/>
    </row>
    <row r="9" spans="1:35" ht="15.75">
      <c r="A9" s="175" t="str">
        <f t="shared" si="2"/>
        <v>3SENSUNTEPEQUE</v>
      </c>
      <c r="B9" s="201">
        <v>3</v>
      </c>
      <c r="C9" s="201" t="s">
        <v>181</v>
      </c>
      <c r="D9" s="242" t="s">
        <v>126</v>
      </c>
      <c r="E9" s="233">
        <v>95</v>
      </c>
      <c r="F9" s="233">
        <v>95</v>
      </c>
      <c r="G9" s="233">
        <v>95</v>
      </c>
      <c r="H9" s="233">
        <v>1.25</v>
      </c>
      <c r="I9" s="233">
        <v>1.25</v>
      </c>
      <c r="J9" s="233">
        <v>1.25</v>
      </c>
      <c r="L9" s="54" t="str">
        <f t="shared" si="0"/>
        <v>1CHALATENANGO</v>
      </c>
      <c r="M9" s="201">
        <v>1</v>
      </c>
      <c r="N9" s="201" t="s">
        <v>176</v>
      </c>
      <c r="O9" s="242" t="s">
        <v>124</v>
      </c>
      <c r="P9" s="233">
        <v>44</v>
      </c>
      <c r="Q9" s="233">
        <v>44</v>
      </c>
      <c r="R9" s="233">
        <v>44</v>
      </c>
      <c r="S9" s="233">
        <v>0.5</v>
      </c>
      <c r="T9" s="233">
        <v>0.5</v>
      </c>
      <c r="U9" s="233">
        <v>0.5</v>
      </c>
      <c r="W9" s="45" t="str">
        <f t="shared" si="3"/>
        <v>1SAN MIGUEL</v>
      </c>
      <c r="X9" s="45">
        <v>1</v>
      </c>
      <c r="Y9" s="45" t="s">
        <v>174</v>
      </c>
      <c r="Z9" s="50" t="s">
        <v>124</v>
      </c>
      <c r="AA9" s="51">
        <v>37</v>
      </c>
      <c r="AB9" s="52">
        <v>34</v>
      </c>
      <c r="AC9" s="52">
        <v>38</v>
      </c>
      <c r="AE9" s="227" t="str">
        <f t="shared" si="1"/>
        <v/>
      </c>
      <c r="AF9" s="227"/>
      <c r="AG9" s="227"/>
      <c r="AH9" s="227"/>
      <c r="AI9" s="227"/>
    </row>
    <row r="10" spans="1:35" ht="15.75">
      <c r="A10" s="175" t="str">
        <f t="shared" si="2"/>
        <v xml:space="preserve">3GERARDO BARRIOS </v>
      </c>
      <c r="B10" s="202">
        <v>3</v>
      </c>
      <c r="C10" s="201" t="s">
        <v>262</v>
      </c>
      <c r="D10" s="242" t="s">
        <v>126</v>
      </c>
      <c r="E10" s="233">
        <v>88.333333333333329</v>
      </c>
      <c r="F10" s="233">
        <v>86</v>
      </c>
      <c r="G10" s="233">
        <v>90</v>
      </c>
      <c r="H10" s="233">
        <v>1.1499999999999999</v>
      </c>
      <c r="I10" s="233">
        <v>1.1499999999999999</v>
      </c>
      <c r="J10" s="233">
        <v>1.1499999999999999</v>
      </c>
      <c r="L10" s="54" t="str">
        <f t="shared" si="0"/>
        <v>1SAN FRANCISCO GOTERA</v>
      </c>
      <c r="M10" s="201">
        <v>1</v>
      </c>
      <c r="N10" s="201" t="s">
        <v>182</v>
      </c>
      <c r="O10" s="242" t="s">
        <v>124</v>
      </c>
      <c r="P10" s="233">
        <v>47.666666666666664</v>
      </c>
      <c r="Q10" s="233">
        <v>47</v>
      </c>
      <c r="R10" s="233">
        <v>48</v>
      </c>
      <c r="S10" s="233">
        <v>0.53333333333333333</v>
      </c>
      <c r="T10" s="233">
        <v>0.5</v>
      </c>
      <c r="U10" s="233">
        <v>0.55000000000000004</v>
      </c>
      <c r="W10" s="45" t="str">
        <f t="shared" si="3"/>
        <v>1COJUTEPEQUE</v>
      </c>
      <c r="X10" s="45">
        <v>1</v>
      </c>
      <c r="Y10" s="45" t="s">
        <v>179</v>
      </c>
      <c r="Z10" s="50" t="s">
        <v>124</v>
      </c>
      <c r="AA10" s="51">
        <v>38.5</v>
      </c>
      <c r="AB10" s="52">
        <v>38</v>
      </c>
      <c r="AC10" s="52">
        <v>39</v>
      </c>
      <c r="AE10" s="227" t="str">
        <f t="shared" si="1"/>
        <v/>
      </c>
      <c r="AF10" s="227"/>
      <c r="AG10" s="227"/>
      <c r="AH10" s="227"/>
      <c r="AI10" s="227"/>
    </row>
    <row r="11" spans="1:35" ht="15.75">
      <c r="A11" s="175" t="str">
        <f t="shared" si="2"/>
        <v>4SENSUNTEPEQUE</v>
      </c>
      <c r="B11" s="201">
        <v>4</v>
      </c>
      <c r="C11" s="201" t="s">
        <v>181</v>
      </c>
      <c r="D11" s="242" t="s">
        <v>127</v>
      </c>
      <c r="E11" s="233">
        <v>108</v>
      </c>
      <c r="F11" s="233">
        <v>100</v>
      </c>
      <c r="G11" s="233">
        <v>110</v>
      </c>
      <c r="H11" s="233">
        <v>1.37</v>
      </c>
      <c r="I11" s="233">
        <v>1.3</v>
      </c>
      <c r="J11" s="233">
        <v>1.4</v>
      </c>
      <c r="L11" s="54" t="str">
        <f t="shared" si="0"/>
        <v xml:space="preserve">3GERARDO BARRIOS </v>
      </c>
      <c r="M11" s="201">
        <v>3</v>
      </c>
      <c r="N11" s="201" t="s">
        <v>262</v>
      </c>
      <c r="O11" s="242" t="s">
        <v>126</v>
      </c>
      <c r="P11" s="233">
        <v>88</v>
      </c>
      <c r="Q11" s="233">
        <v>86</v>
      </c>
      <c r="R11" s="233">
        <v>90</v>
      </c>
      <c r="S11" s="233">
        <v>1.1499999999999999</v>
      </c>
      <c r="T11" s="233">
        <v>1.1499999999999999</v>
      </c>
      <c r="U11" s="233">
        <v>1.1499999999999999</v>
      </c>
      <c r="W11" s="45" t="str">
        <f t="shared" si="3"/>
        <v>2GERARDO BARRIOS</v>
      </c>
      <c r="X11" s="45">
        <v>2</v>
      </c>
      <c r="Y11" s="45" t="s">
        <v>184</v>
      </c>
      <c r="Z11" s="50" t="s">
        <v>125</v>
      </c>
      <c r="AA11" s="51">
        <v>36</v>
      </c>
      <c r="AB11" s="52">
        <v>34</v>
      </c>
      <c r="AC11" s="52">
        <v>37</v>
      </c>
      <c r="AE11" s="227" t="str">
        <f t="shared" si="1"/>
        <v/>
      </c>
      <c r="AF11" s="227"/>
      <c r="AG11" s="227"/>
      <c r="AH11" s="227"/>
      <c r="AI11" s="227"/>
    </row>
    <row r="12" spans="1:35" ht="15.75">
      <c r="A12" s="175" t="str">
        <f t="shared" si="2"/>
        <v xml:space="preserve">4GERARDO BARRIOS </v>
      </c>
      <c r="B12" s="202">
        <v>4</v>
      </c>
      <c r="C12" s="201" t="s">
        <v>262</v>
      </c>
      <c r="D12" s="242" t="s">
        <v>127</v>
      </c>
      <c r="E12" s="233">
        <v>89.916666666666671</v>
      </c>
      <c r="F12" s="233">
        <v>88</v>
      </c>
      <c r="G12" s="233">
        <v>93</v>
      </c>
      <c r="H12" s="233">
        <v>1.1500000000000001</v>
      </c>
      <c r="I12" s="233">
        <v>1.1499999999999999</v>
      </c>
      <c r="J12" s="233">
        <v>1.1499999999999999</v>
      </c>
      <c r="L12" s="54" t="str">
        <f t="shared" si="0"/>
        <v>3COJUTEPEQUE</v>
      </c>
      <c r="M12" s="202">
        <v>3</v>
      </c>
      <c r="N12" s="201" t="s">
        <v>179</v>
      </c>
      <c r="O12" s="242" t="s">
        <v>126</v>
      </c>
      <c r="P12" s="233">
        <v>91.666666666666671</v>
      </c>
      <c r="Q12" s="233">
        <v>90</v>
      </c>
      <c r="R12" s="233">
        <v>95</v>
      </c>
      <c r="S12" s="233">
        <v>1.1499999999999999</v>
      </c>
      <c r="T12" s="233">
        <v>1.1499999999999999</v>
      </c>
      <c r="U12" s="233">
        <v>1.1499999999999999</v>
      </c>
      <c r="W12" s="45" t="str">
        <f t="shared" si="3"/>
        <v>2COJUTEPEQUE</v>
      </c>
      <c r="X12" s="45">
        <v>2</v>
      </c>
      <c r="Y12" s="45" t="s">
        <v>179</v>
      </c>
      <c r="Z12" s="50" t="s">
        <v>125</v>
      </c>
      <c r="AA12" s="51">
        <v>35</v>
      </c>
      <c r="AB12" s="52">
        <v>35</v>
      </c>
      <c r="AC12" s="52">
        <v>35</v>
      </c>
      <c r="AE12" s="227" t="str">
        <f t="shared" si="1"/>
        <v/>
      </c>
      <c r="AF12" s="227"/>
      <c r="AG12" s="227"/>
      <c r="AH12" s="227"/>
      <c r="AI12" s="227"/>
    </row>
    <row r="13" spans="1:35" ht="15.75">
      <c r="A13" s="175" t="str">
        <f t="shared" si="2"/>
        <v xml:space="preserve">5GERARDO BARRIOS </v>
      </c>
      <c r="B13" s="202">
        <v>5</v>
      </c>
      <c r="C13" s="201" t="s">
        <v>262</v>
      </c>
      <c r="D13" s="242" t="s">
        <v>131</v>
      </c>
      <c r="E13" s="233">
        <v>85.5</v>
      </c>
      <c r="F13" s="233">
        <v>84</v>
      </c>
      <c r="G13" s="233">
        <v>86</v>
      </c>
      <c r="H13" s="233">
        <v>1.1000000000000001</v>
      </c>
      <c r="I13" s="233">
        <v>1.1000000000000001</v>
      </c>
      <c r="J13" s="233">
        <v>1.1000000000000001</v>
      </c>
      <c r="L13" s="54" t="str">
        <f t="shared" si="0"/>
        <v>3CHALATENANGO</v>
      </c>
      <c r="M13" s="202">
        <v>3</v>
      </c>
      <c r="N13" s="201" t="s">
        <v>176</v>
      </c>
      <c r="O13" s="242" t="s">
        <v>126</v>
      </c>
      <c r="P13" s="233">
        <v>86</v>
      </c>
      <c r="Q13" s="233">
        <v>86</v>
      </c>
      <c r="R13" s="233">
        <v>86</v>
      </c>
      <c r="S13" s="233">
        <v>0.95</v>
      </c>
      <c r="T13" s="233">
        <v>0.95</v>
      </c>
      <c r="U13" s="233">
        <v>0.95</v>
      </c>
      <c r="W13" s="45" t="str">
        <f t="shared" si="3"/>
        <v>3GERARDO BARRIOS</v>
      </c>
      <c r="X13" s="45">
        <v>3</v>
      </c>
      <c r="Y13" s="45" t="s">
        <v>184</v>
      </c>
      <c r="Z13" s="50" t="s">
        <v>126</v>
      </c>
      <c r="AA13" s="53">
        <v>49</v>
      </c>
      <c r="AB13" s="52">
        <v>48</v>
      </c>
      <c r="AC13" s="52">
        <v>50</v>
      </c>
      <c r="AE13" s="227" t="str">
        <f t="shared" si="1"/>
        <v/>
      </c>
      <c r="AF13" s="227"/>
      <c r="AG13" s="227"/>
      <c r="AH13" s="227"/>
      <c r="AI13" s="227"/>
    </row>
    <row r="14" spans="1:35" ht="15.75">
      <c r="A14" s="175" t="str">
        <f t="shared" si="2"/>
        <v>6SENSUNTEPEQUE</v>
      </c>
      <c r="B14" s="201">
        <v>6</v>
      </c>
      <c r="C14" s="201" t="s">
        <v>181</v>
      </c>
      <c r="D14" s="242" t="s">
        <v>128</v>
      </c>
      <c r="E14" s="233">
        <v>100</v>
      </c>
      <c r="F14" s="233">
        <v>100</v>
      </c>
      <c r="G14" s="233">
        <v>100</v>
      </c>
      <c r="H14" s="233">
        <v>1.3</v>
      </c>
      <c r="I14" s="233">
        <v>1.3</v>
      </c>
      <c r="J14" s="233">
        <v>1.3</v>
      </c>
      <c r="L14" s="54" t="str">
        <f t="shared" si="0"/>
        <v>3SAN FRANCISCO GOTERA</v>
      </c>
      <c r="M14" s="201">
        <v>3</v>
      </c>
      <c r="N14" s="201" t="s">
        <v>182</v>
      </c>
      <c r="O14" s="242" t="s">
        <v>126</v>
      </c>
      <c r="P14" s="233">
        <v>95</v>
      </c>
      <c r="Q14" s="233">
        <v>95</v>
      </c>
      <c r="R14" s="233">
        <v>95</v>
      </c>
      <c r="S14" s="233">
        <v>1</v>
      </c>
      <c r="T14" s="233">
        <v>1</v>
      </c>
      <c r="U14" s="233">
        <v>1</v>
      </c>
      <c r="W14" s="45" t="str">
        <f t="shared" si="3"/>
        <v>3SAN MIGUEL</v>
      </c>
      <c r="X14" s="45">
        <v>3</v>
      </c>
      <c r="Y14" s="45" t="s">
        <v>174</v>
      </c>
      <c r="Z14" s="50" t="s">
        <v>126</v>
      </c>
      <c r="AA14" s="53">
        <v>48.5</v>
      </c>
      <c r="AB14" s="52">
        <v>46</v>
      </c>
      <c r="AC14" s="52">
        <v>50</v>
      </c>
      <c r="AE14" s="227" t="str">
        <f t="shared" si="1"/>
        <v/>
      </c>
      <c r="AF14" s="227"/>
      <c r="AG14" s="227"/>
      <c r="AH14" s="227"/>
      <c r="AI14" s="227"/>
    </row>
    <row r="15" spans="1:35" ht="15.75">
      <c r="A15" s="175" t="str">
        <f t="shared" si="2"/>
        <v xml:space="preserve">6GERARDO BARRIOS </v>
      </c>
      <c r="B15" s="202">
        <v>6</v>
      </c>
      <c r="C15" s="201" t="s">
        <v>262</v>
      </c>
      <c r="D15" s="242" t="s">
        <v>128</v>
      </c>
      <c r="E15" s="233">
        <v>87.2</v>
      </c>
      <c r="F15" s="233">
        <v>86</v>
      </c>
      <c r="G15" s="233">
        <v>90</v>
      </c>
      <c r="H15" s="233">
        <v>1.0999999999999999</v>
      </c>
      <c r="I15" s="233">
        <v>1.1000000000000001</v>
      </c>
      <c r="J15" s="233">
        <v>1.1000000000000001</v>
      </c>
      <c r="L15" s="54" t="str">
        <f t="shared" si="0"/>
        <v xml:space="preserve">4GERARDO BARRIOS </v>
      </c>
      <c r="M15" s="201">
        <v>4</v>
      </c>
      <c r="N15" s="201" t="s">
        <v>262</v>
      </c>
      <c r="O15" s="242" t="s">
        <v>127</v>
      </c>
      <c r="P15" s="233">
        <v>90.583333333333329</v>
      </c>
      <c r="Q15" s="233">
        <v>88</v>
      </c>
      <c r="R15" s="233">
        <v>95</v>
      </c>
      <c r="S15" s="233">
        <v>1.1500000000000001</v>
      </c>
      <c r="T15" s="233">
        <v>1.1499999999999999</v>
      </c>
      <c r="U15" s="233">
        <v>1.1499999999999999</v>
      </c>
      <c r="W15" s="45" t="str">
        <f t="shared" si="3"/>
        <v>4GERARDO BARRIOS</v>
      </c>
      <c r="X15" s="45">
        <v>4</v>
      </c>
      <c r="Y15" s="45" t="s">
        <v>184</v>
      </c>
      <c r="Z15" s="50" t="s">
        <v>127</v>
      </c>
      <c r="AA15" s="51">
        <v>54.5</v>
      </c>
      <c r="AB15" s="52">
        <v>50</v>
      </c>
      <c r="AC15" s="52">
        <v>57</v>
      </c>
      <c r="AE15" s="227" t="str">
        <f t="shared" si="1"/>
        <v/>
      </c>
      <c r="AF15" s="227"/>
      <c r="AG15" s="227"/>
      <c r="AH15" s="227"/>
      <c r="AI15" s="227"/>
    </row>
    <row r="16" spans="1:35" ht="15.75">
      <c r="A16" s="175" t="str">
        <f t="shared" si="2"/>
        <v>7SENSUNTEPEQUE</v>
      </c>
      <c r="B16" s="202">
        <v>7</v>
      </c>
      <c r="C16" s="201" t="s">
        <v>181</v>
      </c>
      <c r="D16" s="242" t="s">
        <v>168</v>
      </c>
      <c r="E16" s="233">
        <v>120</v>
      </c>
      <c r="F16" s="233">
        <v>120</v>
      </c>
      <c r="G16" s="233">
        <v>120</v>
      </c>
      <c r="H16" s="233">
        <v>1.6749999999999998</v>
      </c>
      <c r="I16" s="233">
        <v>1.6</v>
      </c>
      <c r="J16" s="233">
        <v>1.75</v>
      </c>
      <c r="L16" s="54" t="str">
        <f t="shared" si="0"/>
        <v>4COJUTEPEQUE</v>
      </c>
      <c r="M16" s="201">
        <v>4</v>
      </c>
      <c r="N16" s="201" t="s">
        <v>179</v>
      </c>
      <c r="O16" s="242" t="s">
        <v>127</v>
      </c>
      <c r="P16" s="233">
        <v>105</v>
      </c>
      <c r="Q16" s="233">
        <v>100</v>
      </c>
      <c r="R16" s="233">
        <v>110</v>
      </c>
      <c r="S16" s="233">
        <v>1.2555555555555555</v>
      </c>
      <c r="T16" s="233">
        <v>1.25</v>
      </c>
      <c r="U16" s="233">
        <v>1.3</v>
      </c>
      <c r="W16" s="45" t="str">
        <f t="shared" si="3"/>
        <v>4SANTA ANA</v>
      </c>
      <c r="X16" s="45">
        <v>4</v>
      </c>
      <c r="Y16" s="45" t="s">
        <v>172</v>
      </c>
      <c r="Z16" s="50" t="s">
        <v>127</v>
      </c>
      <c r="AA16" s="51">
        <v>49</v>
      </c>
      <c r="AB16" s="52">
        <v>47</v>
      </c>
      <c r="AC16" s="52">
        <v>50</v>
      </c>
      <c r="AE16" s="227" t="str">
        <f t="shared" si="1"/>
        <v/>
      </c>
      <c r="AF16" s="227"/>
      <c r="AG16" s="227"/>
      <c r="AH16" s="227"/>
      <c r="AI16" s="227"/>
    </row>
    <row r="17" spans="1:35" ht="15.75">
      <c r="A17" s="175" t="str">
        <f t="shared" si="2"/>
        <v>9SENSUNTEPEQUE</v>
      </c>
      <c r="B17" s="201">
        <v>9</v>
      </c>
      <c r="C17" s="201" t="s">
        <v>181</v>
      </c>
      <c r="D17" s="242" t="s">
        <v>129</v>
      </c>
      <c r="E17" s="233">
        <v>23.25</v>
      </c>
      <c r="F17" s="233">
        <v>22</v>
      </c>
      <c r="G17" s="233">
        <v>24</v>
      </c>
      <c r="H17" s="233">
        <v>0.3</v>
      </c>
      <c r="I17" s="233">
        <v>0.3</v>
      </c>
      <c r="J17" s="233">
        <v>0.3</v>
      </c>
      <c r="L17" s="54" t="str">
        <f t="shared" si="0"/>
        <v>4CHALATENANGO</v>
      </c>
      <c r="M17" s="201">
        <v>4</v>
      </c>
      <c r="N17" s="201" t="s">
        <v>176</v>
      </c>
      <c r="O17" s="242" t="s">
        <v>127</v>
      </c>
      <c r="P17" s="233">
        <v>95</v>
      </c>
      <c r="Q17" s="233">
        <v>95</v>
      </c>
      <c r="R17" s="233">
        <v>95</v>
      </c>
      <c r="S17" s="233">
        <v>1.1749999999999998</v>
      </c>
      <c r="T17" s="233">
        <v>1.1499999999999999</v>
      </c>
      <c r="U17" s="233">
        <v>1.2</v>
      </c>
      <c r="W17" s="45" t="str">
        <f t="shared" si="3"/>
        <v>4SAN MIGUEL</v>
      </c>
      <c r="X17" s="45">
        <v>4</v>
      </c>
      <c r="Y17" s="45" t="s">
        <v>174</v>
      </c>
      <c r="Z17" s="50" t="s">
        <v>127</v>
      </c>
      <c r="AA17" s="51">
        <v>48.6</v>
      </c>
      <c r="AB17" s="52">
        <v>47</v>
      </c>
      <c r="AC17" s="52">
        <v>50</v>
      </c>
      <c r="AE17" s="227" t="str">
        <f t="shared" si="1"/>
        <v/>
      </c>
      <c r="AF17" s="227"/>
      <c r="AG17" s="227"/>
      <c r="AH17" s="227"/>
      <c r="AI17" s="227"/>
    </row>
    <row r="18" spans="1:35" ht="15.75">
      <c r="A18" s="175" t="str">
        <f t="shared" si="2"/>
        <v xml:space="preserve">9GERARDO BARRIOS </v>
      </c>
      <c r="B18" s="202">
        <v>9</v>
      </c>
      <c r="C18" s="201" t="s">
        <v>262</v>
      </c>
      <c r="D18" s="242" t="s">
        <v>129</v>
      </c>
      <c r="E18" s="233">
        <v>23.833333333333332</v>
      </c>
      <c r="F18" s="233">
        <v>22</v>
      </c>
      <c r="G18" s="233">
        <v>26</v>
      </c>
      <c r="H18" s="233">
        <v>0.29999999999999993</v>
      </c>
      <c r="I18" s="233">
        <v>0.3</v>
      </c>
      <c r="J18" s="233">
        <v>0.3</v>
      </c>
      <c r="L18" s="54" t="str">
        <f t="shared" si="0"/>
        <v>4SAN FRANCISCO GOTERA</v>
      </c>
      <c r="M18" s="202">
        <v>4</v>
      </c>
      <c r="N18" s="201" t="s">
        <v>182</v>
      </c>
      <c r="O18" s="242" t="s">
        <v>127</v>
      </c>
      <c r="P18" s="233">
        <v>101.5</v>
      </c>
      <c r="Q18" s="233">
        <v>95</v>
      </c>
      <c r="R18" s="233">
        <v>108</v>
      </c>
      <c r="S18" s="233">
        <v>1.2</v>
      </c>
      <c r="T18" s="233">
        <v>1.1499999999999999</v>
      </c>
      <c r="U18" s="233">
        <v>1.25</v>
      </c>
      <c r="W18" s="45" t="str">
        <f>+X18&amp;Y18</f>
        <v>4COJUTEPEQUE</v>
      </c>
      <c r="X18" s="45">
        <v>4</v>
      </c>
      <c r="Y18" s="45" t="s">
        <v>179</v>
      </c>
      <c r="Z18" s="50" t="s">
        <v>127</v>
      </c>
      <c r="AA18" s="51">
        <v>55</v>
      </c>
      <c r="AB18" s="52">
        <v>55</v>
      </c>
      <c r="AC18" s="52">
        <v>55</v>
      </c>
      <c r="AE18" s="227" t="str">
        <f t="shared" si="1"/>
        <v/>
      </c>
      <c r="AF18" s="227"/>
      <c r="AG18" s="227"/>
      <c r="AH18" s="227"/>
      <c r="AI18" s="227"/>
    </row>
    <row r="19" spans="1:35" ht="15.75">
      <c r="A19" s="175" t="str">
        <f t="shared" si="2"/>
        <v>10SENSUNTEPEQUE</v>
      </c>
      <c r="B19" s="201">
        <v>10</v>
      </c>
      <c r="C19" s="201" t="s">
        <v>181</v>
      </c>
      <c r="D19" s="242" t="s">
        <v>263</v>
      </c>
      <c r="E19" s="233">
        <v>20</v>
      </c>
      <c r="F19" s="233">
        <v>18</v>
      </c>
      <c r="G19" s="233">
        <v>22</v>
      </c>
      <c r="H19" s="233">
        <v>0.29000000000000004</v>
      </c>
      <c r="I19" s="233">
        <v>0.25</v>
      </c>
      <c r="J19" s="233">
        <v>0.3</v>
      </c>
      <c r="L19" s="54" t="str">
        <f t="shared" si="0"/>
        <v xml:space="preserve">5GERARDO BARRIOS </v>
      </c>
      <c r="M19" s="201">
        <v>5</v>
      </c>
      <c r="N19" s="201" t="s">
        <v>262</v>
      </c>
      <c r="O19" s="242" t="s">
        <v>131</v>
      </c>
      <c r="P19" s="233">
        <v>85.5</v>
      </c>
      <c r="Q19" s="233">
        <v>84</v>
      </c>
      <c r="R19" s="233">
        <v>86</v>
      </c>
      <c r="S19" s="233">
        <v>1.1000000000000001</v>
      </c>
      <c r="T19" s="233">
        <v>1.1000000000000001</v>
      </c>
      <c r="U19" s="233">
        <v>1.1000000000000001</v>
      </c>
      <c r="W19" s="45" t="str">
        <f>+X19&amp;Y19</f>
        <v>5GERARDO BARRIOS</v>
      </c>
      <c r="X19" s="45">
        <v>5</v>
      </c>
      <c r="Y19" s="45" t="s">
        <v>184</v>
      </c>
      <c r="Z19" s="50" t="s">
        <v>131</v>
      </c>
      <c r="AA19" s="51">
        <v>45.5</v>
      </c>
      <c r="AB19" s="52">
        <v>44</v>
      </c>
      <c r="AC19" s="52">
        <v>46</v>
      </c>
      <c r="AE19" s="227" t="str">
        <f t="shared" si="1"/>
        <v/>
      </c>
      <c r="AF19" s="227"/>
      <c r="AG19" s="227"/>
      <c r="AH19" s="227"/>
      <c r="AI19" s="227"/>
    </row>
    <row r="20" spans="1:35" ht="15.75">
      <c r="A20" s="175" t="str">
        <f t="shared" ref="A20:A83" si="4">+B20&amp;C20</f>
        <v xml:space="preserve">10GERARDO BARRIOS </v>
      </c>
      <c r="B20" s="202">
        <v>10</v>
      </c>
      <c r="C20" s="201" t="s">
        <v>262</v>
      </c>
      <c r="D20" s="242" t="s">
        <v>263</v>
      </c>
      <c r="E20" s="233">
        <v>17.2</v>
      </c>
      <c r="F20" s="233">
        <v>16</v>
      </c>
      <c r="G20" s="233">
        <v>18</v>
      </c>
      <c r="H20" s="233">
        <v>0.3</v>
      </c>
      <c r="I20" s="233">
        <v>0.3</v>
      </c>
      <c r="J20" s="233">
        <v>0.3</v>
      </c>
      <c r="L20" s="54" t="str">
        <f t="shared" si="0"/>
        <v xml:space="preserve">6GERARDO BARRIOS </v>
      </c>
      <c r="M20" s="201">
        <v>6</v>
      </c>
      <c r="N20" s="201" t="s">
        <v>262</v>
      </c>
      <c r="O20" s="242" t="s">
        <v>128</v>
      </c>
      <c r="P20" s="233">
        <v>87.727272727272734</v>
      </c>
      <c r="Q20" s="233">
        <v>85</v>
      </c>
      <c r="R20" s="233">
        <v>90</v>
      </c>
      <c r="S20" s="233">
        <v>1.0999999999999999</v>
      </c>
      <c r="T20" s="233">
        <v>1.1000000000000001</v>
      </c>
      <c r="U20" s="233">
        <v>1.1000000000000001</v>
      </c>
      <c r="W20" s="45" t="str">
        <f t="shared" si="3"/>
        <v>5SANTA ANA</v>
      </c>
      <c r="X20" s="45">
        <v>5</v>
      </c>
      <c r="Y20" s="45" t="s">
        <v>172</v>
      </c>
      <c r="Z20" s="50" t="s">
        <v>131</v>
      </c>
      <c r="AA20" s="51">
        <v>42</v>
      </c>
      <c r="AB20" s="52">
        <v>42</v>
      </c>
      <c r="AC20" s="52">
        <v>42</v>
      </c>
      <c r="AE20" s="227" t="str">
        <f t="shared" si="1"/>
        <v/>
      </c>
      <c r="AF20" s="227"/>
      <c r="AG20" s="227"/>
      <c r="AH20" s="227"/>
      <c r="AI20" s="227"/>
    </row>
    <row r="21" spans="1:35" ht="15.75">
      <c r="A21" s="175" t="str">
        <f t="shared" si="4"/>
        <v>11TIENDONA</v>
      </c>
      <c r="B21" s="201">
        <v>11</v>
      </c>
      <c r="C21" s="201" t="s">
        <v>190</v>
      </c>
      <c r="D21" s="242" t="s">
        <v>53</v>
      </c>
      <c r="E21" s="233">
        <v>18</v>
      </c>
      <c r="F21" s="233">
        <v>18</v>
      </c>
      <c r="G21" s="233">
        <v>18</v>
      </c>
      <c r="H21" s="233"/>
      <c r="I21" s="233"/>
      <c r="J21" s="233"/>
      <c r="L21" s="54" t="str">
        <f t="shared" si="0"/>
        <v>6COJUTEPEQUE</v>
      </c>
      <c r="M21" s="201">
        <v>6</v>
      </c>
      <c r="N21" s="201" t="s">
        <v>179</v>
      </c>
      <c r="O21" s="242" t="s">
        <v>128</v>
      </c>
      <c r="P21" s="233">
        <v>97</v>
      </c>
      <c r="Q21" s="233">
        <v>95</v>
      </c>
      <c r="R21" s="233">
        <v>100</v>
      </c>
      <c r="S21" s="233">
        <v>1.19</v>
      </c>
      <c r="T21" s="233">
        <v>1.1499999999999999</v>
      </c>
      <c r="U21" s="233">
        <v>1.25</v>
      </c>
      <c r="W21" s="45" t="str">
        <f t="shared" si="3"/>
        <v>5SAN MIGUEL</v>
      </c>
      <c r="X21" s="45">
        <v>5</v>
      </c>
      <c r="Y21" s="45" t="s">
        <v>174</v>
      </c>
      <c r="Z21" s="50" t="s">
        <v>131</v>
      </c>
      <c r="AA21" s="51">
        <v>46.166666666666664</v>
      </c>
      <c r="AB21" s="52">
        <v>45</v>
      </c>
      <c r="AC21" s="52">
        <v>48</v>
      </c>
      <c r="AE21" s="227" t="str">
        <f t="shared" si="1"/>
        <v/>
      </c>
      <c r="AF21" s="227"/>
      <c r="AG21" s="227"/>
      <c r="AH21" s="227"/>
      <c r="AI21" s="227"/>
    </row>
    <row r="22" spans="1:35" ht="15.75">
      <c r="A22" s="175" t="str">
        <f t="shared" si="4"/>
        <v>11SENSUNTEPEQUE</v>
      </c>
      <c r="B22" s="201">
        <v>11</v>
      </c>
      <c r="C22" s="201" t="s">
        <v>181</v>
      </c>
      <c r="D22" s="242" t="s">
        <v>53</v>
      </c>
      <c r="E22" s="233">
        <v>20</v>
      </c>
      <c r="F22" s="233">
        <v>20</v>
      </c>
      <c r="G22" s="233">
        <v>20</v>
      </c>
      <c r="H22" s="233"/>
      <c r="I22" s="233"/>
      <c r="J22" s="233"/>
      <c r="L22" s="54" t="str">
        <f t="shared" si="0"/>
        <v>6CHALATENANGO</v>
      </c>
      <c r="M22" s="201">
        <v>6</v>
      </c>
      <c r="N22" s="201" t="s">
        <v>176</v>
      </c>
      <c r="O22" s="242" t="s">
        <v>128</v>
      </c>
      <c r="P22" s="233">
        <v>87.5</v>
      </c>
      <c r="Q22" s="233">
        <v>85</v>
      </c>
      <c r="R22" s="233">
        <v>90</v>
      </c>
      <c r="S22" s="233">
        <v>1</v>
      </c>
      <c r="T22" s="233">
        <v>1</v>
      </c>
      <c r="U22" s="233">
        <v>1</v>
      </c>
      <c r="W22" s="45" t="str">
        <f t="shared" si="3"/>
        <v>5COJUTEPEQUE</v>
      </c>
      <c r="X22" s="45">
        <v>5</v>
      </c>
      <c r="Y22" s="45" t="s">
        <v>179</v>
      </c>
      <c r="Z22" s="50" t="s">
        <v>131</v>
      </c>
      <c r="AA22" s="53">
        <v>48</v>
      </c>
      <c r="AB22" s="52">
        <v>48</v>
      </c>
      <c r="AC22" s="52">
        <v>48</v>
      </c>
      <c r="AE22" s="227" t="str">
        <f t="shared" si="1"/>
        <v/>
      </c>
      <c r="AF22" s="227"/>
      <c r="AG22" s="227"/>
      <c r="AH22" s="227"/>
      <c r="AI22" s="227"/>
    </row>
    <row r="23" spans="1:35" ht="15.75">
      <c r="A23" s="175" t="str">
        <f t="shared" si="4"/>
        <v>11MERCADO CENTRAL</v>
      </c>
      <c r="B23" s="202">
        <v>11</v>
      </c>
      <c r="C23" s="201" t="s">
        <v>229</v>
      </c>
      <c r="D23" s="242" t="s">
        <v>53</v>
      </c>
      <c r="E23" s="233">
        <v>18</v>
      </c>
      <c r="F23" s="233">
        <v>18</v>
      </c>
      <c r="G23" s="233">
        <v>18</v>
      </c>
      <c r="H23" s="233"/>
      <c r="I23" s="233"/>
      <c r="J23" s="233"/>
      <c r="L23" s="54" t="str">
        <f t="shared" si="0"/>
        <v>6SAN FRANCISCO GOTERA</v>
      </c>
      <c r="M23" s="201">
        <v>6</v>
      </c>
      <c r="N23" s="201" t="s">
        <v>182</v>
      </c>
      <c r="O23" s="242" t="s">
        <v>128</v>
      </c>
      <c r="P23" s="233">
        <v>90</v>
      </c>
      <c r="Q23" s="233">
        <v>90</v>
      </c>
      <c r="R23" s="233">
        <v>90</v>
      </c>
      <c r="S23" s="233">
        <v>1.25</v>
      </c>
      <c r="T23" s="233">
        <v>1.25</v>
      </c>
      <c r="U23" s="233">
        <v>1.25</v>
      </c>
      <c r="W23" s="45" t="str">
        <f t="shared" si="3"/>
        <v>6GERARDO BARRIOS</v>
      </c>
      <c r="X23" s="45">
        <v>6</v>
      </c>
      <c r="Y23" s="45" t="s">
        <v>184</v>
      </c>
      <c r="Z23" s="50" t="s">
        <v>128</v>
      </c>
      <c r="AA23" s="53">
        <v>47.166666666666664</v>
      </c>
      <c r="AB23" s="52">
        <v>43</v>
      </c>
      <c r="AC23" s="52">
        <v>50</v>
      </c>
      <c r="AE23" s="227" t="str">
        <f t="shared" si="1"/>
        <v/>
      </c>
      <c r="AF23" s="227"/>
      <c r="AG23" s="227"/>
      <c r="AH23" s="227"/>
      <c r="AI23" s="227"/>
    </row>
    <row r="24" spans="1:35" ht="15.75">
      <c r="A24" s="175" t="str">
        <f t="shared" si="4"/>
        <v>12TIENDONA</v>
      </c>
      <c r="B24" s="202">
        <v>12</v>
      </c>
      <c r="C24" s="201" t="s">
        <v>190</v>
      </c>
      <c r="D24" s="242" t="s">
        <v>54</v>
      </c>
      <c r="E24" s="233">
        <v>20</v>
      </c>
      <c r="F24" s="233">
        <v>20</v>
      </c>
      <c r="G24" s="233">
        <v>20</v>
      </c>
      <c r="H24" s="233"/>
      <c r="I24" s="233"/>
      <c r="J24" s="233"/>
      <c r="L24" s="54" t="str">
        <f t="shared" si="0"/>
        <v>7COJUTEPEQUE</v>
      </c>
      <c r="M24" s="202">
        <v>7</v>
      </c>
      <c r="N24" s="201" t="s">
        <v>179</v>
      </c>
      <c r="O24" s="242" t="s">
        <v>168</v>
      </c>
      <c r="P24" s="233">
        <v>125</v>
      </c>
      <c r="Q24" s="233">
        <v>120</v>
      </c>
      <c r="R24" s="233">
        <v>130</v>
      </c>
      <c r="S24" s="233">
        <v>1.55</v>
      </c>
      <c r="T24" s="233">
        <v>1.5</v>
      </c>
      <c r="U24" s="233">
        <v>1.6</v>
      </c>
      <c r="W24" s="45" t="str">
        <f t="shared" si="3"/>
        <v>6SANTA ANA</v>
      </c>
      <c r="X24" s="45">
        <v>6</v>
      </c>
      <c r="Y24" s="45" t="s">
        <v>172</v>
      </c>
      <c r="Z24" s="50" t="s">
        <v>128</v>
      </c>
      <c r="AA24" s="51">
        <v>42</v>
      </c>
      <c r="AB24" s="52">
        <v>40</v>
      </c>
      <c r="AC24" s="52">
        <v>43</v>
      </c>
      <c r="AE24" s="227" t="str">
        <f t="shared" si="1"/>
        <v/>
      </c>
      <c r="AF24" s="227"/>
      <c r="AG24" s="227"/>
      <c r="AH24" s="227"/>
      <c r="AI24" s="227"/>
    </row>
    <row r="25" spans="1:35" ht="15.75">
      <c r="A25" s="175" t="str">
        <f t="shared" si="4"/>
        <v>13TIENDONA</v>
      </c>
      <c r="B25" s="202">
        <v>13</v>
      </c>
      <c r="C25" s="201" t="s">
        <v>190</v>
      </c>
      <c r="D25" s="242" t="s">
        <v>55</v>
      </c>
      <c r="E25" s="233">
        <v>85</v>
      </c>
      <c r="F25" s="233">
        <v>85</v>
      </c>
      <c r="G25" s="233">
        <v>85</v>
      </c>
      <c r="H25" s="233"/>
      <c r="I25" s="233"/>
      <c r="J25" s="233"/>
      <c r="L25" s="54" t="str">
        <f t="shared" si="0"/>
        <v>7CHALATENANGO</v>
      </c>
      <c r="M25" s="201">
        <v>7</v>
      </c>
      <c r="N25" s="201" t="s">
        <v>176</v>
      </c>
      <c r="O25" s="242" t="s">
        <v>168</v>
      </c>
      <c r="P25" s="233"/>
      <c r="Q25" s="233"/>
      <c r="R25" s="233"/>
      <c r="S25" s="233">
        <v>1.5833333333333333</v>
      </c>
      <c r="T25" s="233">
        <v>1.25</v>
      </c>
      <c r="U25" s="233">
        <v>2</v>
      </c>
      <c r="W25" s="45" t="str">
        <f t="shared" si="3"/>
        <v>6SAN MIGUEL</v>
      </c>
      <c r="X25" s="45">
        <v>6</v>
      </c>
      <c r="Y25" s="45" t="s">
        <v>174</v>
      </c>
      <c r="Z25" s="50" t="s">
        <v>128</v>
      </c>
      <c r="AA25" s="51">
        <v>47</v>
      </c>
      <c r="AB25" s="52">
        <v>45</v>
      </c>
      <c r="AC25" s="52">
        <v>48</v>
      </c>
      <c r="AE25" s="227" t="str">
        <f t="shared" si="1"/>
        <v/>
      </c>
      <c r="AF25" s="227"/>
      <c r="AG25" s="227"/>
      <c r="AH25" s="227"/>
      <c r="AI25" s="227"/>
    </row>
    <row r="26" spans="1:35" ht="15.75">
      <c r="A26" s="175" t="str">
        <f t="shared" si="4"/>
        <v>14TIENDONA</v>
      </c>
      <c r="B26" s="201">
        <v>14</v>
      </c>
      <c r="C26" s="201" t="s">
        <v>190</v>
      </c>
      <c r="D26" s="242" t="s">
        <v>56</v>
      </c>
      <c r="E26" s="233">
        <v>19.75</v>
      </c>
      <c r="F26" s="233">
        <v>18</v>
      </c>
      <c r="G26" s="233">
        <v>20</v>
      </c>
      <c r="H26" s="233"/>
      <c r="I26" s="233"/>
      <c r="J26" s="233"/>
      <c r="L26" s="54" t="str">
        <f t="shared" si="0"/>
        <v>7SAN FRANCISCO GOTERA</v>
      </c>
      <c r="M26" s="201">
        <v>7</v>
      </c>
      <c r="N26" s="201" t="s">
        <v>182</v>
      </c>
      <c r="O26" s="242" t="s">
        <v>168</v>
      </c>
      <c r="P26" s="233">
        <v>120</v>
      </c>
      <c r="Q26" s="233">
        <v>120</v>
      </c>
      <c r="R26" s="233">
        <v>120</v>
      </c>
      <c r="S26" s="233">
        <v>1.425</v>
      </c>
      <c r="T26" s="233">
        <v>1.25</v>
      </c>
      <c r="U26" s="233">
        <v>1.6</v>
      </c>
      <c r="W26" s="45" t="str">
        <f t="shared" si="3"/>
        <v>6COJUTEPEQUE</v>
      </c>
      <c r="X26" s="45">
        <v>6</v>
      </c>
      <c r="Y26" s="45" t="s">
        <v>179</v>
      </c>
      <c r="Z26" s="50" t="s">
        <v>128</v>
      </c>
      <c r="AA26" s="51">
        <v>49</v>
      </c>
      <c r="AB26" s="52">
        <v>45</v>
      </c>
      <c r="AC26" s="52">
        <v>50</v>
      </c>
      <c r="AE26" s="227" t="str">
        <f t="shared" si="1"/>
        <v/>
      </c>
      <c r="AF26" s="227"/>
      <c r="AG26" s="227"/>
      <c r="AH26" s="227"/>
      <c r="AI26" s="227"/>
    </row>
    <row r="27" spans="1:35" ht="15.75">
      <c r="A27" s="175" t="str">
        <f t="shared" si="4"/>
        <v>14SENSUNTEPEQUE</v>
      </c>
      <c r="B27" s="202">
        <v>14</v>
      </c>
      <c r="C27" s="201" t="s">
        <v>181</v>
      </c>
      <c r="D27" s="242" t="s">
        <v>56</v>
      </c>
      <c r="E27" s="233">
        <v>18.5</v>
      </c>
      <c r="F27" s="233">
        <v>18</v>
      </c>
      <c r="G27" s="233">
        <v>19</v>
      </c>
      <c r="H27" s="233"/>
      <c r="I27" s="233"/>
      <c r="J27" s="233"/>
      <c r="L27" s="54" t="str">
        <f t="shared" si="0"/>
        <v xml:space="preserve">9GERARDO BARRIOS </v>
      </c>
      <c r="M27" s="201">
        <v>9</v>
      </c>
      <c r="N27" s="201" t="s">
        <v>262</v>
      </c>
      <c r="O27" s="242" t="s">
        <v>129</v>
      </c>
      <c r="P27" s="233">
        <v>24.064102564102566</v>
      </c>
      <c r="Q27" s="233">
        <v>22</v>
      </c>
      <c r="R27" s="233">
        <v>26</v>
      </c>
      <c r="S27" s="233">
        <v>0.29999999999999993</v>
      </c>
      <c r="T27" s="233">
        <v>0.3</v>
      </c>
      <c r="U27" s="233">
        <v>0.3</v>
      </c>
      <c r="W27" s="45" t="str">
        <f t="shared" si="3"/>
        <v>7GERARDO BARRIOS</v>
      </c>
      <c r="X27" s="45">
        <v>7</v>
      </c>
      <c r="Y27" s="45" t="s">
        <v>184</v>
      </c>
      <c r="Z27" s="50" t="s">
        <v>168</v>
      </c>
      <c r="AA27" s="51"/>
      <c r="AB27" s="52"/>
      <c r="AC27" s="52"/>
      <c r="AE27" s="227" t="str">
        <f t="shared" si="1"/>
        <v/>
      </c>
      <c r="AF27" s="227"/>
      <c r="AG27" s="227"/>
      <c r="AH27" s="227"/>
      <c r="AI27" s="227"/>
    </row>
    <row r="28" spans="1:35" ht="15.75">
      <c r="A28" s="175" t="str">
        <f t="shared" si="4"/>
        <v>15TIENDONA</v>
      </c>
      <c r="B28" s="201">
        <v>15</v>
      </c>
      <c r="C28" s="201" t="s">
        <v>190</v>
      </c>
      <c r="D28" s="242" t="s">
        <v>57</v>
      </c>
      <c r="E28" s="233">
        <v>35</v>
      </c>
      <c r="F28" s="233">
        <v>35</v>
      </c>
      <c r="G28" s="233">
        <v>35</v>
      </c>
      <c r="H28" s="233"/>
      <c r="I28" s="233"/>
      <c r="J28" s="233"/>
      <c r="L28" s="54" t="str">
        <f t="shared" si="0"/>
        <v>9COJUTEPEQUE</v>
      </c>
      <c r="M28" s="202">
        <v>9</v>
      </c>
      <c r="N28" s="201" t="s">
        <v>179</v>
      </c>
      <c r="O28" s="242" t="s">
        <v>129</v>
      </c>
      <c r="P28" s="233">
        <v>23.75</v>
      </c>
      <c r="Q28" s="233">
        <v>22</v>
      </c>
      <c r="R28" s="233">
        <v>25</v>
      </c>
      <c r="S28" s="233">
        <v>0.30624999999999997</v>
      </c>
      <c r="T28" s="233">
        <v>0.3</v>
      </c>
      <c r="U28" s="233">
        <v>0.35</v>
      </c>
      <c r="W28" s="45" t="str">
        <f t="shared" si="3"/>
        <v>8GERARDO BARRIOS</v>
      </c>
      <c r="X28" s="45">
        <v>8</v>
      </c>
      <c r="Y28" s="45" t="s">
        <v>184</v>
      </c>
      <c r="Z28" s="50" t="s">
        <v>169</v>
      </c>
      <c r="AA28" s="51"/>
      <c r="AB28" s="52"/>
      <c r="AC28" s="52"/>
      <c r="AE28" s="227" t="str">
        <f t="shared" si="1"/>
        <v/>
      </c>
      <c r="AF28" s="227"/>
      <c r="AG28" s="227"/>
      <c r="AH28" s="227"/>
      <c r="AI28" s="227"/>
    </row>
    <row r="29" spans="1:35" ht="15.75">
      <c r="A29" s="175" t="str">
        <f t="shared" si="4"/>
        <v>15SENSUNTEPEQUE</v>
      </c>
      <c r="B29" s="202">
        <v>15</v>
      </c>
      <c r="C29" s="201" t="s">
        <v>181</v>
      </c>
      <c r="D29" s="242" t="s">
        <v>57</v>
      </c>
      <c r="E29" s="233">
        <v>35</v>
      </c>
      <c r="F29" s="233">
        <v>35</v>
      </c>
      <c r="G29" s="233">
        <v>35</v>
      </c>
      <c r="H29" s="233"/>
      <c r="I29" s="233"/>
      <c r="J29" s="233"/>
      <c r="L29" s="54" t="str">
        <f t="shared" si="0"/>
        <v>9CHALATENANGO</v>
      </c>
      <c r="M29" s="201">
        <v>9</v>
      </c>
      <c r="N29" s="201" t="s">
        <v>176</v>
      </c>
      <c r="O29" s="242" t="s">
        <v>129</v>
      </c>
      <c r="P29" s="233">
        <v>22.666666666666668</v>
      </c>
      <c r="Q29" s="233">
        <v>22</v>
      </c>
      <c r="R29" s="233">
        <v>24</v>
      </c>
      <c r="S29" s="233">
        <v>0.31666666666666665</v>
      </c>
      <c r="T29" s="233">
        <v>0.25</v>
      </c>
      <c r="U29" s="233">
        <v>0.35</v>
      </c>
      <c r="W29" s="45" t="str">
        <f t="shared" si="3"/>
        <v>9GERARDO BARRIOS</v>
      </c>
      <c r="X29" s="45">
        <v>9</v>
      </c>
      <c r="Y29" s="45" t="s">
        <v>184</v>
      </c>
      <c r="Z29" s="50" t="s">
        <v>129</v>
      </c>
      <c r="AA29" s="51">
        <v>17.913043478260871</v>
      </c>
      <c r="AB29" s="52">
        <v>17</v>
      </c>
      <c r="AC29" s="52">
        <v>19</v>
      </c>
      <c r="AE29" s="227" t="str">
        <f t="shared" si="1"/>
        <v/>
      </c>
      <c r="AF29" s="227"/>
      <c r="AG29" s="227"/>
      <c r="AH29" s="227"/>
      <c r="AI29" s="227"/>
    </row>
    <row r="30" spans="1:35" ht="15.75">
      <c r="A30" s="175" t="str">
        <f t="shared" si="4"/>
        <v>17TIENDONA</v>
      </c>
      <c r="B30" s="201">
        <v>17</v>
      </c>
      <c r="C30" s="201" t="s">
        <v>190</v>
      </c>
      <c r="D30" s="242" t="s">
        <v>59</v>
      </c>
      <c r="E30" s="233">
        <v>10</v>
      </c>
      <c r="F30" s="233">
        <v>10</v>
      </c>
      <c r="G30" s="233">
        <v>10</v>
      </c>
      <c r="H30" s="233"/>
      <c r="I30" s="233"/>
      <c r="J30" s="233"/>
      <c r="L30" s="54" t="str">
        <f t="shared" si="0"/>
        <v>9SAN FRANCISCO GOTERA</v>
      </c>
      <c r="M30" s="201">
        <v>9</v>
      </c>
      <c r="N30" s="201" t="s">
        <v>182</v>
      </c>
      <c r="O30" s="242" t="s">
        <v>129</v>
      </c>
      <c r="P30" s="233">
        <v>23</v>
      </c>
      <c r="Q30" s="233">
        <v>20</v>
      </c>
      <c r="R30" s="233">
        <v>25</v>
      </c>
      <c r="S30" s="233">
        <v>0.31</v>
      </c>
      <c r="T30" s="233">
        <v>0.25</v>
      </c>
      <c r="U30" s="233">
        <v>0.35</v>
      </c>
      <c r="W30" s="45" t="str">
        <f t="shared" si="3"/>
        <v>9SANTA ANA</v>
      </c>
      <c r="X30" s="45">
        <v>9</v>
      </c>
      <c r="Y30" s="45" t="s">
        <v>172</v>
      </c>
      <c r="Z30" s="50" t="s">
        <v>129</v>
      </c>
      <c r="AA30" s="51">
        <v>18.600000000000001</v>
      </c>
      <c r="AB30" s="52">
        <v>18</v>
      </c>
      <c r="AC30" s="52">
        <v>19</v>
      </c>
      <c r="AE30" s="227" t="str">
        <f t="shared" si="1"/>
        <v/>
      </c>
      <c r="AF30" s="227"/>
      <c r="AG30" s="227"/>
      <c r="AH30" s="227"/>
      <c r="AI30" s="227"/>
    </row>
    <row r="31" spans="1:35" ht="15.75">
      <c r="A31" s="175" t="str">
        <f t="shared" si="4"/>
        <v>17SENSUNTEPEQUE</v>
      </c>
      <c r="B31" s="202">
        <v>17</v>
      </c>
      <c r="C31" s="201" t="s">
        <v>181</v>
      </c>
      <c r="D31" s="242" t="s">
        <v>59</v>
      </c>
      <c r="E31" s="233">
        <v>9.5</v>
      </c>
      <c r="F31" s="233">
        <v>9</v>
      </c>
      <c r="G31" s="233">
        <v>10</v>
      </c>
      <c r="H31" s="233"/>
      <c r="I31" s="233"/>
      <c r="J31" s="233"/>
      <c r="L31" s="54" t="str">
        <f t="shared" si="0"/>
        <v xml:space="preserve">10GERARDO BARRIOS </v>
      </c>
      <c r="M31" s="201">
        <v>10</v>
      </c>
      <c r="N31" s="201" t="s">
        <v>262</v>
      </c>
      <c r="O31" s="242" t="s">
        <v>263</v>
      </c>
      <c r="P31" s="233">
        <v>17.3</v>
      </c>
      <c r="Q31" s="233">
        <v>16</v>
      </c>
      <c r="R31" s="233">
        <v>18</v>
      </c>
      <c r="S31" s="233">
        <v>0.3</v>
      </c>
      <c r="T31" s="233">
        <v>0.3</v>
      </c>
      <c r="U31" s="233">
        <v>0.3</v>
      </c>
      <c r="W31" s="45" t="str">
        <f t="shared" si="3"/>
        <v>9SAN MIGUEL</v>
      </c>
      <c r="X31" s="45">
        <v>9</v>
      </c>
      <c r="Y31" s="45" t="s">
        <v>174</v>
      </c>
      <c r="Z31" s="50" t="s">
        <v>129</v>
      </c>
      <c r="AA31" s="51">
        <v>20.25</v>
      </c>
      <c r="AB31" s="52">
        <v>19.5</v>
      </c>
      <c r="AC31" s="52">
        <v>21</v>
      </c>
      <c r="AE31" s="227" t="str">
        <f t="shared" si="1"/>
        <v/>
      </c>
      <c r="AF31" s="227"/>
      <c r="AG31" s="227"/>
      <c r="AH31" s="227"/>
      <c r="AI31" s="227"/>
    </row>
    <row r="32" spans="1:35" ht="15.75">
      <c r="A32" s="175" t="str">
        <f t="shared" si="4"/>
        <v>18TIENDONA</v>
      </c>
      <c r="B32" s="201">
        <v>18</v>
      </c>
      <c r="C32" s="201" t="s">
        <v>190</v>
      </c>
      <c r="D32" s="242" t="s">
        <v>60</v>
      </c>
      <c r="E32" s="233">
        <v>14</v>
      </c>
      <c r="F32" s="233">
        <v>14</v>
      </c>
      <c r="G32" s="233">
        <v>14</v>
      </c>
      <c r="H32" s="233"/>
      <c r="I32" s="233"/>
      <c r="J32" s="233"/>
      <c r="L32" s="54" t="str">
        <f t="shared" si="0"/>
        <v>10COJUTEPEQUE</v>
      </c>
      <c r="M32" s="201">
        <v>10</v>
      </c>
      <c r="N32" s="201" t="s">
        <v>179</v>
      </c>
      <c r="O32" s="242" t="s">
        <v>263</v>
      </c>
      <c r="P32" s="233">
        <v>21.375</v>
      </c>
      <c r="Q32" s="233">
        <v>20</v>
      </c>
      <c r="R32" s="233">
        <v>23</v>
      </c>
      <c r="S32" s="233">
        <v>0.3</v>
      </c>
      <c r="T32" s="233">
        <v>0.3</v>
      </c>
      <c r="U32" s="233">
        <v>0.3</v>
      </c>
      <c r="W32" s="45" t="str">
        <f t="shared" si="3"/>
        <v>9COJUTEPEQUE</v>
      </c>
      <c r="X32" s="45">
        <v>9</v>
      </c>
      <c r="Y32" s="45" t="s">
        <v>179</v>
      </c>
      <c r="Z32" s="50" t="s">
        <v>129</v>
      </c>
      <c r="AA32" s="53">
        <v>21.428571428571427</v>
      </c>
      <c r="AB32" s="52">
        <v>20</v>
      </c>
      <c r="AC32" s="52">
        <v>22</v>
      </c>
      <c r="AE32" s="227" t="str">
        <f t="shared" si="1"/>
        <v/>
      </c>
      <c r="AF32" s="227"/>
      <c r="AG32" s="227"/>
      <c r="AH32" s="227"/>
      <c r="AI32" s="227"/>
    </row>
    <row r="33" spans="1:35" ht="15.75">
      <c r="A33" s="175" t="str">
        <f t="shared" si="4"/>
        <v>18SENSUNTEPEQUE</v>
      </c>
      <c r="B33" s="202">
        <v>18</v>
      </c>
      <c r="C33" s="201" t="s">
        <v>181</v>
      </c>
      <c r="D33" s="242" t="s">
        <v>60</v>
      </c>
      <c r="E33" s="233">
        <v>17</v>
      </c>
      <c r="F33" s="233">
        <v>17</v>
      </c>
      <c r="G33" s="233">
        <v>17</v>
      </c>
      <c r="H33" s="233"/>
      <c r="I33" s="233"/>
      <c r="J33" s="233"/>
      <c r="L33" s="54" t="str">
        <f t="shared" si="0"/>
        <v>10CHALATENANGO</v>
      </c>
      <c r="M33" s="202">
        <v>10</v>
      </c>
      <c r="N33" s="201" t="s">
        <v>176</v>
      </c>
      <c r="O33" s="242" t="s">
        <v>263</v>
      </c>
      <c r="P33" s="233">
        <v>17.333333333333332</v>
      </c>
      <c r="Q33" s="233">
        <v>17</v>
      </c>
      <c r="R33" s="233">
        <v>18</v>
      </c>
      <c r="S33" s="233">
        <v>0.3</v>
      </c>
      <c r="T33" s="233">
        <v>0.25</v>
      </c>
      <c r="U33" s="233">
        <v>0.35</v>
      </c>
      <c r="W33" s="45" t="str">
        <f t="shared" si="3"/>
        <v>10GERARDO BARRIOS</v>
      </c>
      <c r="X33" s="45">
        <v>10</v>
      </c>
      <c r="Y33" s="45" t="s">
        <v>184</v>
      </c>
      <c r="Z33" s="50" t="s">
        <v>130</v>
      </c>
      <c r="AA33" s="53">
        <v>14.9</v>
      </c>
      <c r="AB33" s="52">
        <v>14</v>
      </c>
      <c r="AC33" s="52">
        <v>16</v>
      </c>
      <c r="AE33" s="227" t="str">
        <f t="shared" si="1"/>
        <v/>
      </c>
      <c r="AF33" s="227"/>
      <c r="AG33" s="227"/>
      <c r="AH33" s="227"/>
      <c r="AI33" s="227"/>
    </row>
    <row r="34" spans="1:35" ht="15.75">
      <c r="A34" s="175" t="str">
        <f t="shared" si="4"/>
        <v>19TIENDONA</v>
      </c>
      <c r="B34" s="202">
        <v>19</v>
      </c>
      <c r="C34" s="201" t="s">
        <v>190</v>
      </c>
      <c r="D34" s="242" t="s">
        <v>137</v>
      </c>
      <c r="E34" s="233">
        <v>12</v>
      </c>
      <c r="F34" s="233">
        <v>12</v>
      </c>
      <c r="G34" s="233">
        <v>12</v>
      </c>
      <c r="H34" s="233"/>
      <c r="I34" s="233"/>
      <c r="J34" s="233"/>
      <c r="L34" s="54" t="str">
        <f t="shared" si="0"/>
        <v>10SAN FRANCISCO GOTERA</v>
      </c>
      <c r="M34" s="201">
        <v>10</v>
      </c>
      <c r="N34" s="201" t="s">
        <v>182</v>
      </c>
      <c r="O34" s="242" t="s">
        <v>263</v>
      </c>
      <c r="P34" s="233">
        <v>19.833333333333332</v>
      </c>
      <c r="Q34" s="233">
        <v>18</v>
      </c>
      <c r="R34" s="233">
        <v>21.5</v>
      </c>
      <c r="S34" s="233">
        <v>0.26</v>
      </c>
      <c r="T34" s="233">
        <v>0.25</v>
      </c>
      <c r="U34" s="233">
        <v>0.28000000000000003</v>
      </c>
      <c r="W34" s="45" t="str">
        <f t="shared" si="3"/>
        <v>10SANTA ANA</v>
      </c>
      <c r="X34" s="45">
        <v>10</v>
      </c>
      <c r="Y34" s="45" t="s">
        <v>172</v>
      </c>
      <c r="Z34" s="50" t="s">
        <v>130</v>
      </c>
      <c r="AA34" s="51">
        <v>15</v>
      </c>
      <c r="AB34" s="52">
        <v>14</v>
      </c>
      <c r="AC34" s="52">
        <v>16</v>
      </c>
      <c r="AE34" s="227" t="str">
        <f t="shared" si="1"/>
        <v/>
      </c>
      <c r="AF34" s="227"/>
      <c r="AG34" s="227"/>
      <c r="AH34" s="227"/>
      <c r="AI34" s="227"/>
    </row>
    <row r="35" spans="1:35" ht="15.75">
      <c r="A35" s="175" t="str">
        <f t="shared" si="4"/>
        <v>20TIENDONA</v>
      </c>
      <c r="B35" s="201">
        <v>20</v>
      </c>
      <c r="C35" s="201" t="s">
        <v>190</v>
      </c>
      <c r="D35" s="242" t="s">
        <v>61</v>
      </c>
      <c r="E35" s="233">
        <v>42.857142857142854</v>
      </c>
      <c r="F35" s="233">
        <v>42</v>
      </c>
      <c r="G35" s="233">
        <v>43</v>
      </c>
      <c r="H35" s="233"/>
      <c r="I35" s="233"/>
      <c r="J35" s="233"/>
      <c r="L35" s="54" t="str">
        <f t="shared" si="0"/>
        <v>11TIENDONA</v>
      </c>
      <c r="M35" s="201">
        <v>11</v>
      </c>
      <c r="N35" s="201" t="s">
        <v>190</v>
      </c>
      <c r="O35" s="242" t="s">
        <v>53</v>
      </c>
      <c r="P35" s="233">
        <v>18</v>
      </c>
      <c r="Q35" s="233">
        <v>18</v>
      </c>
      <c r="R35" s="233">
        <v>18</v>
      </c>
      <c r="S35" s="233"/>
      <c r="T35" s="233"/>
      <c r="U35" s="233"/>
      <c r="W35" s="45" t="str">
        <f t="shared" si="3"/>
        <v>10SAN MIGUEL</v>
      </c>
      <c r="X35" s="45">
        <v>10</v>
      </c>
      <c r="Y35" s="45" t="s">
        <v>174</v>
      </c>
      <c r="Z35" s="50" t="s">
        <v>130</v>
      </c>
      <c r="AA35" s="51">
        <v>14.2</v>
      </c>
      <c r="AB35" s="52">
        <v>13</v>
      </c>
      <c r="AC35" s="52">
        <v>16</v>
      </c>
      <c r="AE35" s="227" t="str">
        <f t="shared" si="1"/>
        <v/>
      </c>
      <c r="AF35" s="227"/>
      <c r="AG35" s="227"/>
      <c r="AH35" s="227"/>
      <c r="AI35" s="227"/>
    </row>
    <row r="36" spans="1:35" ht="15.75">
      <c r="A36" s="175" t="str">
        <f t="shared" si="4"/>
        <v>20SENSUNTEPEQUE</v>
      </c>
      <c r="B36" s="201">
        <v>20</v>
      </c>
      <c r="C36" s="201" t="s">
        <v>181</v>
      </c>
      <c r="D36" s="242" t="s">
        <v>61</v>
      </c>
      <c r="E36" s="233">
        <v>44</v>
      </c>
      <c r="F36" s="233">
        <v>43</v>
      </c>
      <c r="G36" s="233">
        <v>45</v>
      </c>
      <c r="H36" s="233"/>
      <c r="I36" s="233"/>
      <c r="J36" s="233"/>
      <c r="L36" s="54" t="str">
        <f t="shared" si="0"/>
        <v>11MERCADO CENTRAL</v>
      </c>
      <c r="M36" s="202">
        <v>11</v>
      </c>
      <c r="N36" s="201" t="s">
        <v>229</v>
      </c>
      <c r="O36" s="242" t="s">
        <v>53</v>
      </c>
      <c r="P36" s="233">
        <v>18</v>
      </c>
      <c r="Q36" s="233">
        <v>18</v>
      </c>
      <c r="R36" s="233">
        <v>18</v>
      </c>
      <c r="S36" s="233"/>
      <c r="T36" s="233"/>
      <c r="U36" s="233"/>
      <c r="W36" s="45" t="str">
        <f>+X36&amp;Y36</f>
        <v>10COJUTEPEQUE</v>
      </c>
      <c r="X36" s="45">
        <v>10</v>
      </c>
      <c r="Y36" s="45" t="s">
        <v>179</v>
      </c>
      <c r="Z36" s="45" t="s">
        <v>130</v>
      </c>
      <c r="AA36" s="52">
        <v>17</v>
      </c>
      <c r="AB36" s="52">
        <v>15</v>
      </c>
      <c r="AC36" s="52">
        <v>18</v>
      </c>
      <c r="AE36" s="227" t="str">
        <f t="shared" si="1"/>
        <v/>
      </c>
      <c r="AF36" s="227"/>
      <c r="AG36" s="227"/>
      <c r="AH36" s="227"/>
      <c r="AI36" s="227"/>
    </row>
    <row r="37" spans="1:35" ht="15.75">
      <c r="A37" s="175" t="str">
        <f t="shared" si="4"/>
        <v>20MERCADO CENTRAL</v>
      </c>
      <c r="B37" s="202">
        <v>20</v>
      </c>
      <c r="C37" s="201" t="s">
        <v>229</v>
      </c>
      <c r="D37" s="242" t="s">
        <v>61</v>
      </c>
      <c r="E37" s="233">
        <v>40</v>
      </c>
      <c r="F37" s="233">
        <v>40</v>
      </c>
      <c r="G37" s="233">
        <v>40</v>
      </c>
      <c r="H37" s="233"/>
      <c r="I37" s="233"/>
      <c r="J37" s="233"/>
      <c r="L37" s="54" t="str">
        <f t="shared" si="0"/>
        <v>11COJUTEPEQUE</v>
      </c>
      <c r="M37" s="202">
        <v>11</v>
      </c>
      <c r="N37" s="201" t="s">
        <v>179</v>
      </c>
      <c r="O37" s="242" t="s">
        <v>53</v>
      </c>
      <c r="P37" s="233">
        <v>20</v>
      </c>
      <c r="Q37" s="233">
        <v>20</v>
      </c>
      <c r="R37" s="233">
        <v>20</v>
      </c>
      <c r="S37" s="233"/>
      <c r="T37" s="233"/>
      <c r="U37" s="233"/>
      <c r="W37" s="45" t="str">
        <f t="shared" ref="W37:W215" si="5">+X37&amp;Y37</f>
        <v>11TIENDONA</v>
      </c>
      <c r="X37" s="45">
        <v>11</v>
      </c>
      <c r="Y37" s="45" t="s">
        <v>190</v>
      </c>
      <c r="Z37" s="45" t="s">
        <v>53</v>
      </c>
      <c r="AA37" s="52">
        <v>8</v>
      </c>
      <c r="AB37" s="52">
        <v>8</v>
      </c>
      <c r="AC37" s="52">
        <v>8</v>
      </c>
      <c r="AE37" s="227" t="str">
        <f t="shared" si="1"/>
        <v/>
      </c>
      <c r="AF37" s="227"/>
      <c r="AG37" s="227"/>
      <c r="AH37" s="227"/>
      <c r="AI37" s="227"/>
    </row>
    <row r="38" spans="1:35" ht="15.75">
      <c r="A38" s="175" t="str">
        <f t="shared" si="4"/>
        <v>21TIENDONA</v>
      </c>
      <c r="B38" s="202">
        <v>21</v>
      </c>
      <c r="C38" s="201" t="s">
        <v>190</v>
      </c>
      <c r="D38" s="242" t="s">
        <v>62</v>
      </c>
      <c r="E38" s="233">
        <v>39.75</v>
      </c>
      <c r="F38" s="233">
        <v>35</v>
      </c>
      <c r="G38" s="233">
        <v>43</v>
      </c>
      <c r="H38" s="233"/>
      <c r="I38" s="233"/>
      <c r="J38" s="233"/>
      <c r="L38" s="54" t="str">
        <f t="shared" si="0"/>
        <v>11CHALATENANGO</v>
      </c>
      <c r="M38" s="201">
        <v>11</v>
      </c>
      <c r="N38" s="201" t="s">
        <v>176</v>
      </c>
      <c r="O38" s="242" t="s">
        <v>53</v>
      </c>
      <c r="P38" s="233">
        <v>22</v>
      </c>
      <c r="Q38" s="233">
        <v>22</v>
      </c>
      <c r="R38" s="233">
        <v>22</v>
      </c>
      <c r="S38" s="233"/>
      <c r="T38" s="233"/>
      <c r="U38" s="233"/>
      <c r="W38" s="45" t="str">
        <f t="shared" si="5"/>
        <v>11SANTA ANA</v>
      </c>
      <c r="X38" s="45">
        <v>11</v>
      </c>
      <c r="Y38" s="45" t="s">
        <v>172</v>
      </c>
      <c r="Z38" s="45" t="s">
        <v>53</v>
      </c>
      <c r="AA38" s="52">
        <v>10</v>
      </c>
      <c r="AB38" s="52">
        <v>10</v>
      </c>
      <c r="AC38" s="52">
        <v>10</v>
      </c>
      <c r="AE38" s="227" t="str">
        <f t="shared" si="1"/>
        <v/>
      </c>
      <c r="AF38" s="227"/>
      <c r="AG38" s="227"/>
      <c r="AH38" s="227"/>
      <c r="AI38" s="227"/>
    </row>
    <row r="39" spans="1:35" ht="15.75">
      <c r="A39" s="175" t="str">
        <f t="shared" si="4"/>
        <v>22TIENDONA</v>
      </c>
      <c r="B39" s="201">
        <v>22</v>
      </c>
      <c r="C39" s="201" t="s">
        <v>190</v>
      </c>
      <c r="D39" s="242" t="s">
        <v>264</v>
      </c>
      <c r="E39" s="233">
        <v>35.166666666666664</v>
      </c>
      <c r="F39" s="233">
        <v>35</v>
      </c>
      <c r="G39" s="233">
        <v>36</v>
      </c>
      <c r="H39" s="233"/>
      <c r="I39" s="233"/>
      <c r="J39" s="233"/>
      <c r="L39" s="54" t="str">
        <f t="shared" si="0"/>
        <v>11SAN FRANCISCO GOTERA</v>
      </c>
      <c r="M39" s="201">
        <v>11</v>
      </c>
      <c r="N39" s="201" t="s">
        <v>182</v>
      </c>
      <c r="O39" s="242" t="s">
        <v>53</v>
      </c>
      <c r="P39" s="233">
        <v>19.5</v>
      </c>
      <c r="Q39" s="233">
        <v>19</v>
      </c>
      <c r="R39" s="233">
        <v>20</v>
      </c>
      <c r="S39" s="233"/>
      <c r="T39" s="233"/>
      <c r="U39" s="233"/>
      <c r="W39" s="45" t="str">
        <f t="shared" si="5"/>
        <v>11COJUTEPEQUE</v>
      </c>
      <c r="X39" s="45">
        <v>11</v>
      </c>
      <c r="Y39" s="45" t="s">
        <v>179</v>
      </c>
      <c r="Z39" s="45" t="s">
        <v>53</v>
      </c>
      <c r="AA39" s="52">
        <v>10</v>
      </c>
      <c r="AB39" s="52">
        <v>10</v>
      </c>
      <c r="AC39" s="52">
        <v>10</v>
      </c>
      <c r="AE39" s="227" t="str">
        <f t="shared" si="1"/>
        <v/>
      </c>
      <c r="AF39" s="227"/>
      <c r="AG39" s="227"/>
      <c r="AH39" s="227"/>
      <c r="AI39" s="227"/>
    </row>
    <row r="40" spans="1:35" ht="15.75">
      <c r="A40" s="175" t="str">
        <f t="shared" si="4"/>
        <v>22SENSUNTEPEQUE</v>
      </c>
      <c r="B40" s="201">
        <v>22</v>
      </c>
      <c r="C40" s="201" t="s">
        <v>181</v>
      </c>
      <c r="D40" s="242" t="s">
        <v>264</v>
      </c>
      <c r="E40" s="233">
        <v>36.333333333333336</v>
      </c>
      <c r="F40" s="233">
        <v>32</v>
      </c>
      <c r="G40" s="233">
        <v>43</v>
      </c>
      <c r="H40" s="233"/>
      <c r="I40" s="233"/>
      <c r="J40" s="233"/>
      <c r="L40" s="54" t="str">
        <f t="shared" si="0"/>
        <v>14TIENDONA</v>
      </c>
      <c r="M40" s="201">
        <v>14</v>
      </c>
      <c r="N40" s="201" t="s">
        <v>190</v>
      </c>
      <c r="O40" s="242" t="s">
        <v>56</v>
      </c>
      <c r="P40" s="233">
        <v>19.125</v>
      </c>
      <c r="Q40" s="233">
        <v>15</v>
      </c>
      <c r="R40" s="233">
        <v>20</v>
      </c>
      <c r="S40" s="233"/>
      <c r="T40" s="233"/>
      <c r="U40" s="233"/>
      <c r="W40" s="45" t="str">
        <f t="shared" si="5"/>
        <v>12TIENDONA</v>
      </c>
      <c r="X40" s="45">
        <v>12</v>
      </c>
      <c r="Y40" s="45" t="s">
        <v>190</v>
      </c>
      <c r="Z40" s="45" t="s">
        <v>54</v>
      </c>
      <c r="AA40" s="52">
        <v>13</v>
      </c>
      <c r="AB40" s="52">
        <v>13</v>
      </c>
      <c r="AC40" s="52">
        <v>13</v>
      </c>
      <c r="AE40" s="227" t="str">
        <f t="shared" si="1"/>
        <v/>
      </c>
      <c r="AF40" s="227"/>
      <c r="AG40" s="227"/>
      <c r="AH40" s="227"/>
      <c r="AI40" s="227"/>
    </row>
    <row r="41" spans="1:35" ht="15.75">
      <c r="A41" s="175" t="str">
        <f t="shared" si="4"/>
        <v>22MERCADO CENTRAL</v>
      </c>
      <c r="B41" s="202">
        <v>22</v>
      </c>
      <c r="C41" s="201" t="s">
        <v>229</v>
      </c>
      <c r="D41" s="242" t="s">
        <v>264</v>
      </c>
      <c r="E41" s="233">
        <v>35</v>
      </c>
      <c r="F41" s="233">
        <v>35</v>
      </c>
      <c r="G41" s="233">
        <v>35</v>
      </c>
      <c r="H41" s="233"/>
      <c r="I41" s="233"/>
      <c r="J41" s="233"/>
      <c r="L41" s="54" t="str">
        <f t="shared" si="0"/>
        <v>14COJUTEPEQUE</v>
      </c>
      <c r="M41" s="201">
        <v>14</v>
      </c>
      <c r="N41" s="201" t="s">
        <v>179</v>
      </c>
      <c r="O41" s="242" t="s">
        <v>56</v>
      </c>
      <c r="P41" s="233">
        <v>18</v>
      </c>
      <c r="Q41" s="233">
        <v>18</v>
      </c>
      <c r="R41" s="233">
        <v>18</v>
      </c>
      <c r="S41" s="233"/>
      <c r="T41" s="233"/>
      <c r="U41" s="233"/>
      <c r="W41" s="45" t="str">
        <f t="shared" si="5"/>
        <v>13TIENDONA</v>
      </c>
      <c r="X41" s="45">
        <v>13</v>
      </c>
      <c r="Y41" s="45" t="s">
        <v>190</v>
      </c>
      <c r="Z41" s="45" t="s">
        <v>55</v>
      </c>
      <c r="AA41" s="52">
        <v>41.666666666666664</v>
      </c>
      <c r="AB41" s="52">
        <v>40</v>
      </c>
      <c r="AC41" s="52">
        <v>45</v>
      </c>
      <c r="AE41" s="227" t="str">
        <f t="shared" si="1"/>
        <v/>
      </c>
      <c r="AF41" s="227"/>
      <c r="AG41" s="227"/>
      <c r="AH41" s="227"/>
      <c r="AI41" s="227"/>
    </row>
    <row r="42" spans="1:35" ht="15.75">
      <c r="A42" s="175" t="str">
        <f t="shared" si="4"/>
        <v>23TIENDONA</v>
      </c>
      <c r="B42" s="201">
        <v>23</v>
      </c>
      <c r="C42" s="201" t="s">
        <v>190</v>
      </c>
      <c r="D42" s="242" t="s">
        <v>64</v>
      </c>
      <c r="E42" s="233">
        <v>14.833333333333334</v>
      </c>
      <c r="F42" s="233">
        <v>14</v>
      </c>
      <c r="G42" s="233">
        <v>15</v>
      </c>
      <c r="H42" s="233"/>
      <c r="I42" s="233"/>
      <c r="J42" s="233"/>
      <c r="L42" s="54" t="str">
        <f t="shared" si="0"/>
        <v>14CHALATENANGO</v>
      </c>
      <c r="M42" s="201">
        <v>14</v>
      </c>
      <c r="N42" s="201" t="s">
        <v>176</v>
      </c>
      <c r="O42" s="242" t="s">
        <v>56</v>
      </c>
      <c r="P42" s="233">
        <v>22</v>
      </c>
      <c r="Q42" s="233">
        <v>22</v>
      </c>
      <c r="R42" s="233">
        <v>22</v>
      </c>
      <c r="S42" s="233"/>
      <c r="T42" s="233"/>
      <c r="U42" s="233"/>
      <c r="W42" s="45" t="str">
        <f t="shared" si="5"/>
        <v>14TIENDONA</v>
      </c>
      <c r="X42" s="45">
        <v>14</v>
      </c>
      <c r="Y42" s="45" t="s">
        <v>190</v>
      </c>
      <c r="Z42" s="45" t="s">
        <v>56</v>
      </c>
      <c r="AA42" s="52">
        <v>10.6</v>
      </c>
      <c r="AB42" s="52">
        <v>10</v>
      </c>
      <c r="AC42" s="52">
        <v>12</v>
      </c>
      <c r="AE42" s="227" t="str">
        <f t="shared" si="1"/>
        <v/>
      </c>
      <c r="AF42" s="227"/>
      <c r="AG42" s="227"/>
      <c r="AH42" s="227"/>
      <c r="AI42" s="227"/>
    </row>
    <row r="43" spans="1:35" ht="15.75">
      <c r="A43" s="175" t="str">
        <f t="shared" si="4"/>
        <v>23SENSUNTEPEQUE</v>
      </c>
      <c r="B43" s="202">
        <v>23</v>
      </c>
      <c r="C43" s="201" t="s">
        <v>181</v>
      </c>
      <c r="D43" s="242" t="s">
        <v>64</v>
      </c>
      <c r="E43" s="233">
        <v>20</v>
      </c>
      <c r="F43" s="233">
        <v>20</v>
      </c>
      <c r="G43" s="233">
        <v>20</v>
      </c>
      <c r="H43" s="233"/>
      <c r="I43" s="233"/>
      <c r="J43" s="233"/>
      <c r="L43" s="54" t="str">
        <f t="shared" si="0"/>
        <v>14SAN FRANCISCO GOTERA</v>
      </c>
      <c r="M43" s="202">
        <v>14</v>
      </c>
      <c r="N43" s="201" t="s">
        <v>182</v>
      </c>
      <c r="O43" s="242" t="s">
        <v>56</v>
      </c>
      <c r="P43" s="233">
        <v>18</v>
      </c>
      <c r="Q43" s="233">
        <v>18</v>
      </c>
      <c r="R43" s="233">
        <v>18</v>
      </c>
      <c r="S43" s="233"/>
      <c r="T43" s="233"/>
      <c r="U43" s="233"/>
      <c r="W43" s="45" t="str">
        <f t="shared" si="5"/>
        <v>14SANTA ANA</v>
      </c>
      <c r="X43" s="45">
        <v>14</v>
      </c>
      <c r="Y43" s="45" t="s">
        <v>172</v>
      </c>
      <c r="Z43" s="45" t="s">
        <v>56</v>
      </c>
      <c r="AA43" s="52">
        <v>14</v>
      </c>
      <c r="AB43" s="52">
        <v>14</v>
      </c>
      <c r="AC43" s="52">
        <v>14</v>
      </c>
      <c r="AE43" s="227" t="str">
        <f t="shared" si="1"/>
        <v/>
      </c>
      <c r="AF43" s="227"/>
      <c r="AG43" s="227"/>
      <c r="AH43" s="227"/>
      <c r="AI43" s="227"/>
    </row>
    <row r="44" spans="1:35" ht="15.75">
      <c r="A44" s="175" t="str">
        <f t="shared" si="4"/>
        <v>24TIENDONA</v>
      </c>
      <c r="B44" s="201">
        <v>24</v>
      </c>
      <c r="C44" s="201" t="s">
        <v>190</v>
      </c>
      <c r="D44" s="242" t="s">
        <v>65</v>
      </c>
      <c r="E44" s="233">
        <v>24.833333333333332</v>
      </c>
      <c r="F44" s="233">
        <v>24</v>
      </c>
      <c r="G44" s="233">
        <v>25</v>
      </c>
      <c r="H44" s="233"/>
      <c r="I44" s="233"/>
      <c r="J44" s="233"/>
      <c r="L44" s="54" t="str">
        <f t="shared" si="0"/>
        <v>17TIENDONA</v>
      </c>
      <c r="M44" s="201">
        <v>17</v>
      </c>
      <c r="N44" s="201" t="s">
        <v>190</v>
      </c>
      <c r="O44" s="242" t="s">
        <v>59</v>
      </c>
      <c r="P44" s="233">
        <v>9.8571428571428577</v>
      </c>
      <c r="Q44" s="233">
        <v>9</v>
      </c>
      <c r="R44" s="233">
        <v>10</v>
      </c>
      <c r="S44" s="233"/>
      <c r="T44" s="233"/>
      <c r="U44" s="233"/>
      <c r="W44" s="45" t="str">
        <f t="shared" si="5"/>
        <v>14COJUTEPEQUE</v>
      </c>
      <c r="X44" s="45">
        <v>14</v>
      </c>
      <c r="Y44" s="45" t="s">
        <v>179</v>
      </c>
      <c r="Z44" s="45" t="s">
        <v>56</v>
      </c>
      <c r="AA44" s="52">
        <v>14</v>
      </c>
      <c r="AB44" s="52">
        <v>14</v>
      </c>
      <c r="AC44" s="52">
        <v>14</v>
      </c>
      <c r="AE44" s="227" t="str">
        <f t="shared" si="1"/>
        <v/>
      </c>
      <c r="AF44" s="227"/>
      <c r="AG44" s="227"/>
      <c r="AH44" s="227"/>
      <c r="AI44" s="227"/>
    </row>
    <row r="45" spans="1:35" ht="15.75">
      <c r="A45" s="175" t="str">
        <f t="shared" si="4"/>
        <v>24SENSUNTEPEQUE</v>
      </c>
      <c r="B45" s="201">
        <v>24</v>
      </c>
      <c r="C45" s="201" t="s">
        <v>181</v>
      </c>
      <c r="D45" s="242" t="s">
        <v>65</v>
      </c>
      <c r="E45" s="233">
        <v>30</v>
      </c>
      <c r="F45" s="233">
        <v>30</v>
      </c>
      <c r="G45" s="233">
        <v>30</v>
      </c>
      <c r="H45" s="233"/>
      <c r="I45" s="233"/>
      <c r="J45" s="233"/>
      <c r="L45" s="54" t="str">
        <f t="shared" si="0"/>
        <v>17COJUTEPEQUE</v>
      </c>
      <c r="M45" s="201">
        <v>17</v>
      </c>
      <c r="N45" s="201" t="s">
        <v>179</v>
      </c>
      <c r="O45" s="242" t="s">
        <v>59</v>
      </c>
      <c r="P45" s="233">
        <v>10</v>
      </c>
      <c r="Q45" s="233">
        <v>10</v>
      </c>
      <c r="R45" s="233">
        <v>10</v>
      </c>
      <c r="S45" s="233"/>
      <c r="T45" s="233"/>
      <c r="U45" s="233"/>
      <c r="W45" s="45" t="str">
        <f t="shared" si="5"/>
        <v>15TIENDONA</v>
      </c>
      <c r="X45" s="45">
        <v>15</v>
      </c>
      <c r="Y45" s="45" t="s">
        <v>190</v>
      </c>
      <c r="Z45" s="45" t="s">
        <v>57</v>
      </c>
      <c r="AA45" s="52">
        <v>50</v>
      </c>
      <c r="AB45" s="52">
        <v>50</v>
      </c>
      <c r="AC45" s="52">
        <v>50</v>
      </c>
      <c r="AE45" s="227" t="str">
        <f t="shared" si="1"/>
        <v/>
      </c>
      <c r="AF45" s="227"/>
      <c r="AG45" s="227"/>
      <c r="AH45" s="227"/>
      <c r="AI45" s="227"/>
    </row>
    <row r="46" spans="1:35" ht="15.75">
      <c r="A46" s="175" t="str">
        <f t="shared" si="4"/>
        <v>24MERCADO CENTRAL</v>
      </c>
      <c r="B46" s="202">
        <v>24</v>
      </c>
      <c r="C46" s="201" t="s">
        <v>229</v>
      </c>
      <c r="D46" s="242" t="s">
        <v>65</v>
      </c>
      <c r="E46" s="233">
        <v>20</v>
      </c>
      <c r="F46" s="233">
        <v>20</v>
      </c>
      <c r="G46" s="233">
        <v>20</v>
      </c>
      <c r="H46" s="233"/>
      <c r="I46" s="233"/>
      <c r="J46" s="233"/>
      <c r="L46" s="54" t="str">
        <f t="shared" si="0"/>
        <v>17CHALATENANGO</v>
      </c>
      <c r="M46" s="201">
        <v>17</v>
      </c>
      <c r="N46" s="201" t="s">
        <v>176</v>
      </c>
      <c r="O46" s="242" t="s">
        <v>59</v>
      </c>
      <c r="P46" s="233">
        <v>12</v>
      </c>
      <c r="Q46" s="233">
        <v>12</v>
      </c>
      <c r="R46" s="233">
        <v>12</v>
      </c>
      <c r="S46" s="233"/>
      <c r="T46" s="233"/>
      <c r="U46" s="233"/>
      <c r="W46" s="45" t="str">
        <f t="shared" si="5"/>
        <v>17TIENDONA</v>
      </c>
      <c r="X46" s="45">
        <v>17</v>
      </c>
      <c r="Y46" s="45" t="s">
        <v>190</v>
      </c>
      <c r="Z46" s="45" t="s">
        <v>59</v>
      </c>
      <c r="AA46" s="52">
        <v>5</v>
      </c>
      <c r="AB46" s="52">
        <v>5</v>
      </c>
      <c r="AC46" s="52">
        <v>5</v>
      </c>
      <c r="AE46" s="227" t="str">
        <f t="shared" si="1"/>
        <v/>
      </c>
      <c r="AF46" s="227"/>
      <c r="AG46" s="227"/>
      <c r="AH46" s="227"/>
      <c r="AI46" s="227"/>
    </row>
    <row r="47" spans="1:35" ht="15.75">
      <c r="A47" s="175" t="str">
        <f t="shared" si="4"/>
        <v>25TIENDONA</v>
      </c>
      <c r="B47" s="201">
        <v>25</v>
      </c>
      <c r="C47" s="201" t="s">
        <v>190</v>
      </c>
      <c r="D47" s="242" t="s">
        <v>66</v>
      </c>
      <c r="E47" s="233">
        <v>16.833333333333332</v>
      </c>
      <c r="F47" s="233">
        <v>16</v>
      </c>
      <c r="G47" s="233">
        <v>17</v>
      </c>
      <c r="H47" s="233"/>
      <c r="I47" s="233"/>
      <c r="J47" s="233"/>
      <c r="L47" s="54" t="str">
        <f t="shared" si="0"/>
        <v>17SAN FRANCISCO GOTERA</v>
      </c>
      <c r="M47" s="201">
        <v>17</v>
      </c>
      <c r="N47" s="201" t="s">
        <v>182</v>
      </c>
      <c r="O47" s="242" t="s">
        <v>59</v>
      </c>
      <c r="P47" s="233">
        <v>12</v>
      </c>
      <c r="Q47" s="233">
        <v>12</v>
      </c>
      <c r="R47" s="233">
        <v>12</v>
      </c>
      <c r="S47" s="233"/>
      <c r="T47" s="233"/>
      <c r="U47" s="233"/>
      <c r="W47" s="45" t="str">
        <f t="shared" si="5"/>
        <v>17COJUTEPEQUE</v>
      </c>
      <c r="X47" s="45">
        <v>17</v>
      </c>
      <c r="Y47" s="45" t="s">
        <v>179</v>
      </c>
      <c r="Z47" s="45" t="s">
        <v>59</v>
      </c>
      <c r="AA47" s="52">
        <v>7</v>
      </c>
      <c r="AB47" s="52">
        <v>7</v>
      </c>
      <c r="AC47" s="52">
        <v>7</v>
      </c>
      <c r="AE47" s="227" t="str">
        <f t="shared" si="1"/>
        <v/>
      </c>
      <c r="AF47" s="227"/>
      <c r="AG47" s="227"/>
      <c r="AH47" s="227"/>
      <c r="AI47" s="227"/>
    </row>
    <row r="48" spans="1:35" ht="15.75">
      <c r="A48" s="175" t="str">
        <f t="shared" si="4"/>
        <v>25SENSUNTEPEQUE</v>
      </c>
      <c r="B48" s="201">
        <v>25</v>
      </c>
      <c r="C48" s="201" t="s">
        <v>181</v>
      </c>
      <c r="D48" s="242" t="s">
        <v>66</v>
      </c>
      <c r="E48" s="233">
        <v>20</v>
      </c>
      <c r="F48" s="233">
        <v>18</v>
      </c>
      <c r="G48" s="233">
        <v>22</v>
      </c>
      <c r="H48" s="233"/>
      <c r="I48" s="233"/>
      <c r="J48" s="233"/>
      <c r="L48" s="54" t="str">
        <f t="shared" si="0"/>
        <v>20TIENDONA</v>
      </c>
      <c r="M48" s="201">
        <v>20</v>
      </c>
      <c r="N48" s="201" t="s">
        <v>190</v>
      </c>
      <c r="O48" s="242" t="s">
        <v>61</v>
      </c>
      <c r="P48" s="233">
        <v>41.625</v>
      </c>
      <c r="Q48" s="233">
        <v>40</v>
      </c>
      <c r="R48" s="233">
        <v>42</v>
      </c>
      <c r="S48" s="233"/>
      <c r="T48" s="233"/>
      <c r="U48" s="233"/>
      <c r="W48" s="45" t="str">
        <f t="shared" si="5"/>
        <v>18TIENDONA</v>
      </c>
      <c r="X48" s="45">
        <v>18</v>
      </c>
      <c r="Y48" s="45" t="s">
        <v>190</v>
      </c>
      <c r="Z48" s="45" t="s">
        <v>60</v>
      </c>
      <c r="AA48" s="52">
        <v>7.666666666666667</v>
      </c>
      <c r="AB48" s="52">
        <v>7</v>
      </c>
      <c r="AC48" s="52">
        <v>8</v>
      </c>
      <c r="AE48" s="227" t="str">
        <f t="shared" si="1"/>
        <v/>
      </c>
      <c r="AF48" s="227"/>
      <c r="AG48" s="227"/>
      <c r="AH48" s="227"/>
      <c r="AI48" s="227"/>
    </row>
    <row r="49" spans="1:35" ht="15.75">
      <c r="A49" s="175" t="str">
        <f t="shared" si="4"/>
        <v>25MERCADO CENTRAL</v>
      </c>
      <c r="B49" s="202">
        <v>25</v>
      </c>
      <c r="C49" s="201" t="s">
        <v>229</v>
      </c>
      <c r="D49" s="242" t="s">
        <v>66</v>
      </c>
      <c r="E49" s="233">
        <v>16</v>
      </c>
      <c r="F49" s="233">
        <v>16</v>
      </c>
      <c r="G49" s="233">
        <v>16</v>
      </c>
      <c r="H49" s="233"/>
      <c r="I49" s="233"/>
      <c r="J49" s="233"/>
      <c r="L49" s="54" t="str">
        <f t="shared" si="0"/>
        <v>20MERCADO CENTRAL</v>
      </c>
      <c r="M49" s="202">
        <v>20</v>
      </c>
      <c r="N49" s="201" t="s">
        <v>229</v>
      </c>
      <c r="O49" s="242" t="s">
        <v>61</v>
      </c>
      <c r="P49" s="233">
        <v>40</v>
      </c>
      <c r="Q49" s="233">
        <v>40</v>
      </c>
      <c r="R49" s="233">
        <v>40</v>
      </c>
      <c r="S49" s="233"/>
      <c r="T49" s="233"/>
      <c r="U49" s="233"/>
      <c r="W49" s="45" t="str">
        <f t="shared" si="5"/>
        <v>18SANTA ANA</v>
      </c>
      <c r="X49" s="45">
        <v>18</v>
      </c>
      <c r="Y49" s="45" t="s">
        <v>172</v>
      </c>
      <c r="Z49" s="45" t="s">
        <v>60</v>
      </c>
      <c r="AA49" s="52">
        <v>6</v>
      </c>
      <c r="AB49" s="52">
        <v>6</v>
      </c>
      <c r="AC49" s="52">
        <v>6</v>
      </c>
      <c r="AE49" s="227" t="str">
        <f t="shared" si="1"/>
        <v/>
      </c>
      <c r="AF49" s="227"/>
      <c r="AG49" s="227"/>
      <c r="AH49" s="227"/>
      <c r="AI49" s="227"/>
    </row>
    <row r="50" spans="1:35" ht="15.75">
      <c r="A50" s="175" t="str">
        <f t="shared" si="4"/>
        <v>26TIENDONA</v>
      </c>
      <c r="B50" s="201">
        <v>26</v>
      </c>
      <c r="C50" s="201" t="s">
        <v>190</v>
      </c>
      <c r="D50" s="242" t="s">
        <v>67</v>
      </c>
      <c r="E50" s="233">
        <v>20</v>
      </c>
      <c r="F50" s="233">
        <v>20</v>
      </c>
      <c r="G50" s="233">
        <v>20</v>
      </c>
      <c r="H50" s="233"/>
      <c r="I50" s="233"/>
      <c r="J50" s="233"/>
      <c r="L50" s="54" t="str">
        <f t="shared" si="0"/>
        <v>20COJUTEPEQUE</v>
      </c>
      <c r="M50" s="201">
        <v>20</v>
      </c>
      <c r="N50" s="201" t="s">
        <v>179</v>
      </c>
      <c r="O50" s="242" t="s">
        <v>61</v>
      </c>
      <c r="P50" s="233">
        <v>40</v>
      </c>
      <c r="Q50" s="233">
        <v>40</v>
      </c>
      <c r="R50" s="233">
        <v>40</v>
      </c>
      <c r="S50" s="233"/>
      <c r="T50" s="233"/>
      <c r="U50" s="233"/>
      <c r="W50" s="45" t="str">
        <f t="shared" si="5"/>
        <v>18COJUTEPEQUE</v>
      </c>
      <c r="X50" s="45">
        <v>18</v>
      </c>
      <c r="Y50" s="45" t="s">
        <v>179</v>
      </c>
      <c r="Z50" s="45" t="s">
        <v>60</v>
      </c>
      <c r="AA50" s="52">
        <v>9</v>
      </c>
      <c r="AB50" s="52">
        <v>9</v>
      </c>
      <c r="AC50" s="52">
        <v>9</v>
      </c>
      <c r="AE50" s="227" t="str">
        <f t="shared" si="1"/>
        <v/>
      </c>
      <c r="AF50" s="227"/>
      <c r="AG50" s="227"/>
      <c r="AH50" s="227"/>
      <c r="AI50" s="227"/>
    </row>
    <row r="51" spans="1:35" ht="15.75">
      <c r="A51" s="175" t="str">
        <f t="shared" si="4"/>
        <v>26SENSUNTEPEQUE</v>
      </c>
      <c r="B51" s="202">
        <v>26</v>
      </c>
      <c r="C51" s="201" t="s">
        <v>181</v>
      </c>
      <c r="D51" s="242" t="s">
        <v>67</v>
      </c>
      <c r="E51" s="233">
        <v>21</v>
      </c>
      <c r="F51" s="233">
        <v>20</v>
      </c>
      <c r="G51" s="233">
        <v>22</v>
      </c>
      <c r="H51" s="233"/>
      <c r="I51" s="233"/>
      <c r="J51" s="233"/>
      <c r="L51" s="54" t="str">
        <f t="shared" si="0"/>
        <v>20CHALATENANGO</v>
      </c>
      <c r="M51" s="201">
        <v>20</v>
      </c>
      <c r="N51" s="201" t="s">
        <v>176</v>
      </c>
      <c r="O51" s="242" t="s">
        <v>61</v>
      </c>
      <c r="P51" s="233">
        <v>48</v>
      </c>
      <c r="Q51" s="233">
        <v>48</v>
      </c>
      <c r="R51" s="233">
        <v>48</v>
      </c>
      <c r="S51" s="233"/>
      <c r="T51" s="233"/>
      <c r="U51" s="233"/>
      <c r="W51" s="45" t="str">
        <f t="shared" si="5"/>
        <v>19TIENDONA</v>
      </c>
      <c r="X51" s="45">
        <v>19</v>
      </c>
      <c r="Y51" s="45" t="s">
        <v>190</v>
      </c>
      <c r="Z51" s="45" t="s">
        <v>137</v>
      </c>
      <c r="AA51" s="52">
        <v>5</v>
      </c>
      <c r="AB51" s="52">
        <v>5</v>
      </c>
      <c r="AC51" s="52">
        <v>5</v>
      </c>
      <c r="AE51" s="227" t="str">
        <f t="shared" si="1"/>
        <v/>
      </c>
      <c r="AF51" s="227"/>
      <c r="AG51" s="227"/>
      <c r="AH51" s="227"/>
      <c r="AI51" s="227"/>
    </row>
    <row r="52" spans="1:35" ht="15.75">
      <c r="A52" s="175" t="str">
        <f t="shared" si="4"/>
        <v>27TIENDONA</v>
      </c>
      <c r="B52" s="201">
        <v>27</v>
      </c>
      <c r="C52" s="201" t="s">
        <v>190</v>
      </c>
      <c r="D52" s="242" t="s">
        <v>68</v>
      </c>
      <c r="E52" s="233">
        <v>21.714285714285715</v>
      </c>
      <c r="F52" s="233">
        <v>21</v>
      </c>
      <c r="G52" s="233">
        <v>22</v>
      </c>
      <c r="H52" s="233"/>
      <c r="I52" s="233"/>
      <c r="J52" s="233"/>
      <c r="L52" s="54" t="str">
        <f t="shared" si="0"/>
        <v>20SAN FRANCISCO GOTERA</v>
      </c>
      <c r="M52" s="201">
        <v>20</v>
      </c>
      <c r="N52" s="201" t="s">
        <v>182</v>
      </c>
      <c r="O52" s="242" t="s">
        <v>61</v>
      </c>
      <c r="P52" s="233">
        <v>42</v>
      </c>
      <c r="Q52" s="233">
        <v>40</v>
      </c>
      <c r="R52" s="233">
        <v>44</v>
      </c>
      <c r="S52" s="233"/>
      <c r="T52" s="233"/>
      <c r="U52" s="233"/>
      <c r="W52" s="45" t="str">
        <f t="shared" si="5"/>
        <v>19SANTA ANA</v>
      </c>
      <c r="X52" s="45">
        <v>19</v>
      </c>
      <c r="Y52" s="45" t="s">
        <v>172</v>
      </c>
      <c r="Z52" s="45" t="s">
        <v>137</v>
      </c>
      <c r="AA52" s="52">
        <v>5</v>
      </c>
      <c r="AB52" s="52">
        <v>5</v>
      </c>
      <c r="AC52" s="52">
        <v>5</v>
      </c>
      <c r="AE52" s="227" t="str">
        <f t="shared" si="1"/>
        <v/>
      </c>
      <c r="AF52" s="227"/>
      <c r="AG52" s="227"/>
      <c r="AH52" s="227"/>
      <c r="AI52" s="227"/>
    </row>
    <row r="53" spans="1:35" ht="15.75">
      <c r="A53" s="175" t="str">
        <f t="shared" si="4"/>
        <v>27SENSUNTEPEQUE</v>
      </c>
      <c r="B53" s="202">
        <v>27</v>
      </c>
      <c r="C53" s="201" t="s">
        <v>181</v>
      </c>
      <c r="D53" s="242" t="s">
        <v>68</v>
      </c>
      <c r="E53" s="233">
        <v>23</v>
      </c>
      <c r="F53" s="233">
        <v>23</v>
      </c>
      <c r="G53" s="233">
        <v>23</v>
      </c>
      <c r="H53" s="233"/>
      <c r="I53" s="233"/>
      <c r="J53" s="233"/>
      <c r="L53" s="54" t="str">
        <f t="shared" si="0"/>
        <v>21TIENDONA</v>
      </c>
      <c r="M53" s="201">
        <v>21</v>
      </c>
      <c r="N53" s="201" t="s">
        <v>190</v>
      </c>
      <c r="O53" s="242" t="s">
        <v>62</v>
      </c>
      <c r="P53" s="233">
        <v>38.75</v>
      </c>
      <c r="Q53" s="233">
        <v>38</v>
      </c>
      <c r="R53" s="233">
        <v>39</v>
      </c>
      <c r="S53" s="233"/>
      <c r="T53" s="233"/>
      <c r="U53" s="233"/>
      <c r="W53" s="45" t="str">
        <f t="shared" si="5"/>
        <v>20TIENDONA</v>
      </c>
      <c r="X53" s="45">
        <v>20</v>
      </c>
      <c r="Y53" s="45" t="s">
        <v>190</v>
      </c>
      <c r="Z53" s="45" t="s">
        <v>61</v>
      </c>
      <c r="AA53" s="52">
        <v>27.5</v>
      </c>
      <c r="AB53" s="52">
        <v>27</v>
      </c>
      <c r="AC53" s="52">
        <v>28</v>
      </c>
      <c r="AE53" s="227" t="str">
        <f t="shared" si="1"/>
        <v/>
      </c>
      <c r="AF53" s="227"/>
      <c r="AG53" s="227"/>
      <c r="AH53" s="227"/>
      <c r="AI53" s="227"/>
    </row>
    <row r="54" spans="1:35" ht="15.75">
      <c r="A54" s="175" t="str">
        <f t="shared" si="4"/>
        <v>29TIENDONA</v>
      </c>
      <c r="B54" s="201">
        <v>29</v>
      </c>
      <c r="C54" s="201" t="s">
        <v>190</v>
      </c>
      <c r="D54" s="242" t="s">
        <v>70</v>
      </c>
      <c r="E54" s="233">
        <v>18</v>
      </c>
      <c r="F54" s="233">
        <v>18</v>
      </c>
      <c r="G54" s="233">
        <v>18</v>
      </c>
      <c r="H54" s="233"/>
      <c r="I54" s="233"/>
      <c r="J54" s="233"/>
      <c r="L54" s="54" t="str">
        <f t="shared" si="0"/>
        <v>22TIENDONA</v>
      </c>
      <c r="M54" s="201">
        <v>22</v>
      </c>
      <c r="N54" s="201" t="s">
        <v>190</v>
      </c>
      <c r="O54" s="242" t="s">
        <v>264</v>
      </c>
      <c r="P54" s="233">
        <v>35</v>
      </c>
      <c r="Q54" s="233">
        <v>35</v>
      </c>
      <c r="R54" s="233">
        <v>35</v>
      </c>
      <c r="S54" s="233"/>
      <c r="T54" s="233"/>
      <c r="U54" s="233"/>
      <c r="W54" s="45" t="str">
        <f t="shared" si="5"/>
        <v>20SANTA ANA</v>
      </c>
      <c r="X54" s="45">
        <v>20</v>
      </c>
      <c r="Y54" s="45" t="s">
        <v>172</v>
      </c>
      <c r="Z54" s="45" t="s">
        <v>61</v>
      </c>
      <c r="AA54" s="52">
        <v>23</v>
      </c>
      <c r="AB54" s="52">
        <v>23</v>
      </c>
      <c r="AC54" s="52">
        <v>23</v>
      </c>
      <c r="AE54" s="227" t="str">
        <f t="shared" si="1"/>
        <v/>
      </c>
      <c r="AF54" s="227"/>
      <c r="AG54" s="227"/>
      <c r="AH54" s="227"/>
      <c r="AI54" s="227"/>
    </row>
    <row r="55" spans="1:35" ht="15.75">
      <c r="A55" s="175" t="str">
        <f t="shared" si="4"/>
        <v>29SENSUNTEPEQUE</v>
      </c>
      <c r="B55" s="202">
        <v>29</v>
      </c>
      <c r="C55" s="201" t="s">
        <v>181</v>
      </c>
      <c r="D55" s="242" t="s">
        <v>70</v>
      </c>
      <c r="E55" s="233">
        <v>19</v>
      </c>
      <c r="F55" s="233">
        <v>18</v>
      </c>
      <c r="G55" s="233">
        <v>20</v>
      </c>
      <c r="H55" s="233"/>
      <c r="I55" s="233"/>
      <c r="J55" s="233"/>
      <c r="L55" s="54" t="str">
        <f t="shared" si="0"/>
        <v>22MERCADO CENTRAL</v>
      </c>
      <c r="M55" s="202">
        <v>22</v>
      </c>
      <c r="N55" s="201" t="s">
        <v>229</v>
      </c>
      <c r="O55" s="242" t="s">
        <v>264</v>
      </c>
      <c r="P55" s="233">
        <v>36</v>
      </c>
      <c r="Q55" s="233">
        <v>36</v>
      </c>
      <c r="R55" s="233">
        <v>36</v>
      </c>
      <c r="S55" s="233"/>
      <c r="T55" s="233"/>
      <c r="U55" s="233"/>
      <c r="W55" s="45" t="str">
        <f t="shared" si="5"/>
        <v>20COJUTEPEQUE</v>
      </c>
      <c r="X55" s="45">
        <v>20</v>
      </c>
      <c r="Y55" s="45" t="s">
        <v>179</v>
      </c>
      <c r="Z55" s="45" t="s">
        <v>61</v>
      </c>
      <c r="AA55" s="52">
        <v>28</v>
      </c>
      <c r="AB55" s="52">
        <v>28</v>
      </c>
      <c r="AC55" s="52">
        <v>28</v>
      </c>
      <c r="AE55" s="227" t="str">
        <f t="shared" si="1"/>
        <v/>
      </c>
      <c r="AF55" s="227"/>
      <c r="AG55" s="227"/>
      <c r="AH55" s="227"/>
      <c r="AI55" s="227"/>
    </row>
    <row r="56" spans="1:35" ht="15.75">
      <c r="A56" s="175" t="str">
        <f t="shared" si="4"/>
        <v>30TIENDONA</v>
      </c>
      <c r="B56" s="202">
        <v>30</v>
      </c>
      <c r="C56" s="201" t="s">
        <v>190</v>
      </c>
      <c r="D56" s="242" t="s">
        <v>70</v>
      </c>
      <c r="E56" s="233">
        <v>46</v>
      </c>
      <c r="F56" s="233">
        <v>45</v>
      </c>
      <c r="G56" s="233">
        <v>48</v>
      </c>
      <c r="H56" s="233"/>
      <c r="I56" s="233"/>
      <c r="J56" s="233"/>
      <c r="L56" s="54" t="str">
        <f t="shared" si="0"/>
        <v>22COJUTEPEQUE</v>
      </c>
      <c r="M56" s="201">
        <v>22</v>
      </c>
      <c r="N56" s="201" t="s">
        <v>179</v>
      </c>
      <c r="O56" s="242" t="s">
        <v>264</v>
      </c>
      <c r="P56" s="233">
        <v>38</v>
      </c>
      <c r="Q56" s="233">
        <v>38</v>
      </c>
      <c r="R56" s="233">
        <v>38</v>
      </c>
      <c r="S56" s="233"/>
      <c r="T56" s="233"/>
      <c r="U56" s="233"/>
      <c r="W56" s="45" t="str">
        <f t="shared" si="5"/>
        <v>21TIENDONA</v>
      </c>
      <c r="X56" s="45">
        <v>21</v>
      </c>
      <c r="Y56" s="45" t="s">
        <v>190</v>
      </c>
      <c r="Z56" s="45" t="s">
        <v>62</v>
      </c>
      <c r="AA56" s="52">
        <v>25.5</v>
      </c>
      <c r="AB56" s="52">
        <v>25</v>
      </c>
      <c r="AC56" s="52">
        <v>26</v>
      </c>
      <c r="AE56" s="227" t="str">
        <f t="shared" si="1"/>
        <v/>
      </c>
      <c r="AF56" s="227"/>
      <c r="AG56" s="227"/>
      <c r="AH56" s="227"/>
      <c r="AI56" s="227"/>
    </row>
    <row r="57" spans="1:35" ht="15.75">
      <c r="A57" s="175" t="str">
        <f t="shared" si="4"/>
        <v>31TIENDONA</v>
      </c>
      <c r="B57" s="201">
        <v>31</v>
      </c>
      <c r="C57" s="201" t="s">
        <v>190</v>
      </c>
      <c r="D57" s="242" t="s">
        <v>71</v>
      </c>
      <c r="E57" s="233">
        <v>13.333333333333334</v>
      </c>
      <c r="F57" s="233">
        <v>13</v>
      </c>
      <c r="G57" s="233">
        <v>14</v>
      </c>
      <c r="H57" s="233"/>
      <c r="I57" s="233"/>
      <c r="J57" s="233"/>
      <c r="L57" s="54" t="str">
        <f t="shared" si="0"/>
        <v>22CHALATENANGO</v>
      </c>
      <c r="M57" s="202">
        <v>22</v>
      </c>
      <c r="N57" s="201" t="s">
        <v>176</v>
      </c>
      <c r="O57" s="242" t="s">
        <v>264</v>
      </c>
      <c r="P57" s="233">
        <v>43</v>
      </c>
      <c r="Q57" s="233">
        <v>43</v>
      </c>
      <c r="R57" s="233">
        <v>43</v>
      </c>
      <c r="S57" s="233"/>
      <c r="T57" s="233"/>
      <c r="U57" s="233"/>
      <c r="W57" s="45" t="str">
        <f t="shared" si="5"/>
        <v>22TIENDONA</v>
      </c>
      <c r="X57" s="45">
        <v>22</v>
      </c>
      <c r="Y57" s="45" t="s">
        <v>190</v>
      </c>
      <c r="Z57" s="45" t="s">
        <v>63</v>
      </c>
      <c r="AA57" s="52">
        <v>27</v>
      </c>
      <c r="AB57" s="52">
        <v>27</v>
      </c>
      <c r="AC57" s="52">
        <v>27</v>
      </c>
      <c r="AE57" s="227" t="str">
        <f t="shared" si="1"/>
        <v/>
      </c>
      <c r="AF57" s="227"/>
      <c r="AG57" s="227"/>
      <c r="AH57" s="227"/>
      <c r="AI57" s="227"/>
    </row>
    <row r="58" spans="1:35" ht="15.75">
      <c r="A58" s="175" t="str">
        <f t="shared" si="4"/>
        <v>31SENSUNTEPEQUE</v>
      </c>
      <c r="B58" s="202">
        <v>31</v>
      </c>
      <c r="C58" s="201" t="s">
        <v>181</v>
      </c>
      <c r="D58" s="242" t="s">
        <v>71</v>
      </c>
      <c r="E58" s="233">
        <v>13.25</v>
      </c>
      <c r="F58" s="233">
        <v>12.5</v>
      </c>
      <c r="G58" s="233">
        <v>14</v>
      </c>
      <c r="H58" s="233"/>
      <c r="I58" s="233"/>
      <c r="J58" s="233"/>
      <c r="L58" s="54" t="str">
        <f t="shared" si="0"/>
        <v>22SAN FRANCISCO GOTERA</v>
      </c>
      <c r="M58" s="202">
        <v>22</v>
      </c>
      <c r="N58" s="201" t="s">
        <v>182</v>
      </c>
      <c r="O58" s="242" t="s">
        <v>264</v>
      </c>
      <c r="P58" s="233">
        <v>35.5</v>
      </c>
      <c r="Q58" s="233">
        <v>35</v>
      </c>
      <c r="R58" s="233">
        <v>36</v>
      </c>
      <c r="S58" s="233"/>
      <c r="T58" s="233"/>
      <c r="U58" s="233"/>
      <c r="W58" s="45" t="str">
        <f t="shared" si="5"/>
        <v>22COJUTEPEQUE</v>
      </c>
      <c r="X58" s="45">
        <v>22</v>
      </c>
      <c r="Y58" s="45" t="s">
        <v>179</v>
      </c>
      <c r="Z58" s="45" t="s">
        <v>63</v>
      </c>
      <c r="AA58" s="52">
        <v>30</v>
      </c>
      <c r="AB58" s="52">
        <v>30</v>
      </c>
      <c r="AC58" s="52">
        <v>30</v>
      </c>
      <c r="AE58" s="227" t="str">
        <f t="shared" si="1"/>
        <v/>
      </c>
      <c r="AF58" s="227"/>
      <c r="AG58" s="227"/>
      <c r="AH58" s="227"/>
      <c r="AI58" s="227"/>
    </row>
    <row r="59" spans="1:35" ht="15.75">
      <c r="A59" s="175" t="str">
        <f t="shared" si="4"/>
        <v>32TIENDONA</v>
      </c>
      <c r="B59" s="202">
        <v>32</v>
      </c>
      <c r="C59" s="201" t="s">
        <v>190</v>
      </c>
      <c r="D59" s="242" t="s">
        <v>72</v>
      </c>
      <c r="E59" s="233">
        <v>11.333333333333334</v>
      </c>
      <c r="F59" s="233">
        <v>11</v>
      </c>
      <c r="G59" s="233">
        <v>12</v>
      </c>
      <c r="H59" s="233"/>
      <c r="I59" s="233"/>
      <c r="J59" s="233"/>
      <c r="L59" s="54" t="str">
        <f t="shared" si="0"/>
        <v>23TIENDONA</v>
      </c>
      <c r="M59" s="201">
        <v>23</v>
      </c>
      <c r="N59" s="201" t="s">
        <v>190</v>
      </c>
      <c r="O59" s="242" t="s">
        <v>64</v>
      </c>
      <c r="P59" s="233">
        <v>12</v>
      </c>
      <c r="Q59" s="233">
        <v>12</v>
      </c>
      <c r="R59" s="233">
        <v>12</v>
      </c>
      <c r="S59" s="233"/>
      <c r="T59" s="233"/>
      <c r="U59" s="233"/>
      <c r="W59" s="45" t="str">
        <f t="shared" si="5"/>
        <v>23TIENDONA</v>
      </c>
      <c r="X59" s="45">
        <v>23</v>
      </c>
      <c r="Y59" s="45" t="s">
        <v>190</v>
      </c>
      <c r="Z59" s="45" t="s">
        <v>64</v>
      </c>
      <c r="AA59" s="52">
        <v>16</v>
      </c>
      <c r="AB59" s="52">
        <v>16</v>
      </c>
      <c r="AC59" s="52">
        <v>16</v>
      </c>
      <c r="AE59" s="227" t="str">
        <f t="shared" si="1"/>
        <v/>
      </c>
      <c r="AF59" s="227"/>
      <c r="AG59" s="227"/>
      <c r="AH59" s="227"/>
      <c r="AI59" s="227"/>
    </row>
    <row r="60" spans="1:35" ht="15.75">
      <c r="A60" s="175" t="str">
        <f t="shared" si="4"/>
        <v>33TIENDONA</v>
      </c>
      <c r="B60" s="202">
        <v>33</v>
      </c>
      <c r="C60" s="201" t="s">
        <v>190</v>
      </c>
      <c r="D60" s="242" t="s">
        <v>73</v>
      </c>
      <c r="E60" s="233">
        <v>20</v>
      </c>
      <c r="F60" s="233">
        <v>20</v>
      </c>
      <c r="G60" s="233">
        <v>20</v>
      </c>
      <c r="H60" s="233"/>
      <c r="I60" s="233"/>
      <c r="J60" s="233"/>
      <c r="L60" s="54" t="str">
        <f t="shared" si="0"/>
        <v>23COJUTEPEQUE</v>
      </c>
      <c r="M60" s="201">
        <v>23</v>
      </c>
      <c r="N60" s="201" t="s">
        <v>179</v>
      </c>
      <c r="O60" s="242" t="s">
        <v>64</v>
      </c>
      <c r="P60" s="233">
        <v>18</v>
      </c>
      <c r="Q60" s="233">
        <v>18</v>
      </c>
      <c r="R60" s="233">
        <v>18</v>
      </c>
      <c r="S60" s="233"/>
      <c r="T60" s="233"/>
      <c r="U60" s="233"/>
      <c r="W60" s="45" t="str">
        <f t="shared" si="5"/>
        <v>24TIENDONA</v>
      </c>
      <c r="X60" s="45">
        <v>24</v>
      </c>
      <c r="Y60" s="45" t="s">
        <v>190</v>
      </c>
      <c r="Z60" s="45" t="s">
        <v>65</v>
      </c>
      <c r="AA60" s="52">
        <v>30</v>
      </c>
      <c r="AB60" s="52">
        <v>30</v>
      </c>
      <c r="AC60" s="52">
        <v>30</v>
      </c>
      <c r="AE60" s="227" t="str">
        <f t="shared" si="1"/>
        <v/>
      </c>
      <c r="AF60" s="227"/>
      <c r="AG60" s="227"/>
      <c r="AH60" s="227"/>
      <c r="AI60" s="227"/>
    </row>
    <row r="61" spans="1:35" ht="15.75">
      <c r="A61" s="175" t="str">
        <f t="shared" si="4"/>
        <v>34TIENDONA</v>
      </c>
      <c r="B61" s="201">
        <v>34</v>
      </c>
      <c r="C61" s="201" t="s">
        <v>190</v>
      </c>
      <c r="D61" s="242" t="s">
        <v>74</v>
      </c>
      <c r="E61" s="233">
        <v>8.3333333333333339</v>
      </c>
      <c r="F61" s="233">
        <v>8</v>
      </c>
      <c r="G61" s="233">
        <v>9</v>
      </c>
      <c r="H61" s="233"/>
      <c r="I61" s="233"/>
      <c r="J61" s="233"/>
      <c r="L61" s="54" t="str">
        <f t="shared" si="0"/>
        <v>23SAN FRANCISCO GOTERA</v>
      </c>
      <c r="M61" s="201">
        <v>23</v>
      </c>
      <c r="N61" s="201" t="s">
        <v>182</v>
      </c>
      <c r="O61" s="242" t="s">
        <v>64</v>
      </c>
      <c r="P61" s="233">
        <v>20</v>
      </c>
      <c r="Q61" s="233">
        <v>20</v>
      </c>
      <c r="R61" s="233">
        <v>20</v>
      </c>
      <c r="S61" s="233"/>
      <c r="T61" s="233"/>
      <c r="U61" s="233"/>
      <c r="W61" s="45" t="str">
        <f t="shared" si="5"/>
        <v>24SANTA ANA</v>
      </c>
      <c r="X61" s="45">
        <v>24</v>
      </c>
      <c r="Y61" s="45" t="s">
        <v>172</v>
      </c>
      <c r="Z61" s="45" t="s">
        <v>65</v>
      </c>
      <c r="AA61" s="52">
        <v>28</v>
      </c>
      <c r="AB61" s="52">
        <v>28</v>
      </c>
      <c r="AC61" s="52">
        <v>28</v>
      </c>
      <c r="AE61" s="227" t="str">
        <f t="shared" si="1"/>
        <v/>
      </c>
      <c r="AF61" s="227"/>
      <c r="AG61" s="227"/>
      <c r="AH61" s="227"/>
      <c r="AI61" s="227"/>
    </row>
    <row r="62" spans="1:35" ht="15.75">
      <c r="A62" s="175" t="str">
        <f t="shared" si="4"/>
        <v>34SENSUNTEPEQUE</v>
      </c>
      <c r="B62" s="202">
        <v>34</v>
      </c>
      <c r="C62" s="201" t="s">
        <v>181</v>
      </c>
      <c r="D62" s="242" t="s">
        <v>74</v>
      </c>
      <c r="E62" s="233">
        <v>11</v>
      </c>
      <c r="F62" s="233">
        <v>11</v>
      </c>
      <c r="G62" s="233">
        <v>11</v>
      </c>
      <c r="H62" s="233"/>
      <c r="I62" s="233"/>
      <c r="J62" s="233"/>
      <c r="L62" s="54" t="str">
        <f t="shared" si="0"/>
        <v>24TIENDONA</v>
      </c>
      <c r="M62" s="202">
        <v>24</v>
      </c>
      <c r="N62" s="201" t="s">
        <v>190</v>
      </c>
      <c r="O62" s="242" t="s">
        <v>65</v>
      </c>
      <c r="P62" s="233">
        <v>21.666666666666668</v>
      </c>
      <c r="Q62" s="233">
        <v>20</v>
      </c>
      <c r="R62" s="233">
        <v>22</v>
      </c>
      <c r="S62" s="233"/>
      <c r="T62" s="233"/>
      <c r="U62" s="233"/>
      <c r="W62" s="45" t="str">
        <f t="shared" si="5"/>
        <v>24COJUTEPEQUE</v>
      </c>
      <c r="X62" s="45">
        <v>24</v>
      </c>
      <c r="Y62" s="45" t="s">
        <v>179</v>
      </c>
      <c r="Z62" s="45" t="s">
        <v>65</v>
      </c>
      <c r="AA62" s="52">
        <v>30</v>
      </c>
      <c r="AB62" s="52">
        <v>30</v>
      </c>
      <c r="AC62" s="52">
        <v>30</v>
      </c>
      <c r="AE62" s="227" t="str">
        <f t="shared" si="1"/>
        <v/>
      </c>
      <c r="AF62" s="227"/>
      <c r="AG62" s="227"/>
      <c r="AH62" s="227"/>
      <c r="AI62" s="227"/>
    </row>
    <row r="63" spans="1:35" ht="15.75">
      <c r="A63" s="175" t="str">
        <f t="shared" si="4"/>
        <v>36TIENDONA</v>
      </c>
      <c r="B63" s="202">
        <v>36</v>
      </c>
      <c r="C63" s="201" t="s">
        <v>190</v>
      </c>
      <c r="D63" s="242" t="s">
        <v>138</v>
      </c>
      <c r="E63" s="233">
        <v>150</v>
      </c>
      <c r="F63" s="233">
        <v>150</v>
      </c>
      <c r="G63" s="233">
        <v>150</v>
      </c>
      <c r="H63" s="233"/>
      <c r="I63" s="233"/>
      <c r="J63" s="233"/>
      <c r="L63" s="54" t="str">
        <f t="shared" si="0"/>
        <v>24MERCADO CENTRAL</v>
      </c>
      <c r="M63" s="201">
        <v>24</v>
      </c>
      <c r="N63" s="201" t="s">
        <v>229</v>
      </c>
      <c r="O63" s="242" t="s">
        <v>65</v>
      </c>
      <c r="P63" s="233">
        <v>30</v>
      </c>
      <c r="Q63" s="233">
        <v>30</v>
      </c>
      <c r="R63" s="233">
        <v>30</v>
      </c>
      <c r="S63" s="233"/>
      <c r="T63" s="233"/>
      <c r="U63" s="233"/>
      <c r="W63" s="45" t="str">
        <f t="shared" si="5"/>
        <v>25TIENDONA</v>
      </c>
      <c r="X63" s="45">
        <v>25</v>
      </c>
      <c r="Y63" s="45" t="s">
        <v>190</v>
      </c>
      <c r="Z63" s="45" t="s">
        <v>66</v>
      </c>
      <c r="AA63" s="52">
        <v>18</v>
      </c>
      <c r="AB63" s="52">
        <v>18</v>
      </c>
      <c r="AC63" s="52">
        <v>18</v>
      </c>
      <c r="AE63" s="227" t="str">
        <f t="shared" si="1"/>
        <v/>
      </c>
      <c r="AF63" s="227"/>
      <c r="AG63" s="227"/>
      <c r="AH63" s="227"/>
      <c r="AI63" s="227"/>
    </row>
    <row r="64" spans="1:35" ht="15.75">
      <c r="A64" s="175" t="str">
        <f t="shared" si="4"/>
        <v>37TIENDONA</v>
      </c>
      <c r="B64" s="201">
        <v>37</v>
      </c>
      <c r="C64" s="201" t="s">
        <v>190</v>
      </c>
      <c r="D64" s="242" t="s">
        <v>75</v>
      </c>
      <c r="E64" s="233">
        <v>80</v>
      </c>
      <c r="F64" s="233">
        <v>80</v>
      </c>
      <c r="G64" s="233">
        <v>80</v>
      </c>
      <c r="H64" s="233"/>
      <c r="I64" s="233"/>
      <c r="J64" s="233"/>
      <c r="L64" s="54" t="str">
        <f t="shared" si="0"/>
        <v>24COJUTEPEQUE</v>
      </c>
      <c r="M64" s="201">
        <v>24</v>
      </c>
      <c r="N64" s="201" t="s">
        <v>179</v>
      </c>
      <c r="O64" s="242" t="s">
        <v>65</v>
      </c>
      <c r="P64" s="233">
        <v>37.5</v>
      </c>
      <c r="Q64" s="233">
        <v>35</v>
      </c>
      <c r="R64" s="233">
        <v>40</v>
      </c>
      <c r="S64" s="233"/>
      <c r="T64" s="233"/>
      <c r="U64" s="233"/>
      <c r="W64" s="45" t="str">
        <f t="shared" si="5"/>
        <v>25SANTA ANA</v>
      </c>
      <c r="X64" s="45">
        <v>25</v>
      </c>
      <c r="Y64" s="45" t="s">
        <v>172</v>
      </c>
      <c r="Z64" s="45" t="s">
        <v>66</v>
      </c>
      <c r="AA64" s="52">
        <v>17</v>
      </c>
      <c r="AB64" s="52">
        <v>16</v>
      </c>
      <c r="AC64" s="52">
        <v>18</v>
      </c>
      <c r="AE64" s="227" t="str">
        <f t="shared" si="1"/>
        <v/>
      </c>
      <c r="AF64" s="227"/>
      <c r="AG64" s="227"/>
      <c r="AH64" s="227"/>
      <c r="AI64" s="227"/>
    </row>
    <row r="65" spans="1:35" ht="15.75">
      <c r="A65" s="175" t="str">
        <f t="shared" si="4"/>
        <v>37SENSUNTEPEQUE</v>
      </c>
      <c r="B65" s="202">
        <v>37</v>
      </c>
      <c r="C65" s="201" t="s">
        <v>181</v>
      </c>
      <c r="D65" s="242" t="s">
        <v>75</v>
      </c>
      <c r="E65" s="233">
        <v>120</v>
      </c>
      <c r="F65" s="233">
        <v>120</v>
      </c>
      <c r="G65" s="233">
        <v>120</v>
      </c>
      <c r="H65" s="233"/>
      <c r="I65" s="233"/>
      <c r="J65" s="233"/>
      <c r="L65" s="54" t="str">
        <f t="shared" si="0"/>
        <v>24CHALATENANGO</v>
      </c>
      <c r="M65" s="201">
        <v>24</v>
      </c>
      <c r="N65" s="201" t="s">
        <v>176</v>
      </c>
      <c r="O65" s="242" t="s">
        <v>65</v>
      </c>
      <c r="P65" s="233">
        <v>42</v>
      </c>
      <c r="Q65" s="233">
        <v>42</v>
      </c>
      <c r="R65" s="233">
        <v>42</v>
      </c>
      <c r="S65" s="233"/>
      <c r="T65" s="233"/>
      <c r="U65" s="233"/>
      <c r="W65" s="45" t="str">
        <f t="shared" si="5"/>
        <v>25COJUTEPEQUE</v>
      </c>
      <c r="X65" s="45">
        <v>25</v>
      </c>
      <c r="Y65" s="45" t="s">
        <v>179</v>
      </c>
      <c r="Z65" s="45" t="s">
        <v>66</v>
      </c>
      <c r="AA65" s="52">
        <v>20</v>
      </c>
      <c r="AB65" s="52">
        <v>20</v>
      </c>
      <c r="AC65" s="52">
        <v>20</v>
      </c>
      <c r="AE65" s="227" t="str">
        <f t="shared" si="1"/>
        <v/>
      </c>
      <c r="AF65" s="227"/>
      <c r="AG65" s="227"/>
      <c r="AH65" s="227"/>
      <c r="AI65" s="227"/>
    </row>
    <row r="66" spans="1:35" ht="15.75">
      <c r="A66" s="175" t="str">
        <f t="shared" si="4"/>
        <v>38TIENDONA</v>
      </c>
      <c r="B66" s="202">
        <v>38</v>
      </c>
      <c r="C66" s="201" t="s">
        <v>190</v>
      </c>
      <c r="D66" s="242" t="s">
        <v>76</v>
      </c>
      <c r="E66" s="233">
        <v>60</v>
      </c>
      <c r="F66" s="233">
        <v>60</v>
      </c>
      <c r="G66" s="233">
        <v>60</v>
      </c>
      <c r="H66" s="233"/>
      <c r="I66" s="233"/>
      <c r="J66" s="233"/>
      <c r="L66" s="54" t="str">
        <f t="shared" si="0"/>
        <v>24SAN FRANCISCO GOTERA</v>
      </c>
      <c r="M66" s="202">
        <v>24</v>
      </c>
      <c r="N66" s="201" t="s">
        <v>182</v>
      </c>
      <c r="O66" s="242" t="s">
        <v>65</v>
      </c>
      <c r="P66" s="233">
        <v>40</v>
      </c>
      <c r="Q66" s="233">
        <v>40</v>
      </c>
      <c r="R66" s="233">
        <v>40</v>
      </c>
      <c r="S66" s="233"/>
      <c r="T66" s="233"/>
      <c r="U66" s="233"/>
      <c r="W66" s="45" t="str">
        <f t="shared" si="5"/>
        <v>26TIENDONA</v>
      </c>
      <c r="X66" s="45">
        <v>26</v>
      </c>
      <c r="Y66" s="45" t="s">
        <v>190</v>
      </c>
      <c r="Z66" s="45" t="s">
        <v>67</v>
      </c>
      <c r="AA66" s="52">
        <v>9</v>
      </c>
      <c r="AB66" s="52">
        <v>9</v>
      </c>
      <c r="AC66" s="52">
        <v>9</v>
      </c>
      <c r="AE66" s="227" t="str">
        <f t="shared" si="1"/>
        <v/>
      </c>
      <c r="AF66" s="227"/>
      <c r="AG66" s="227"/>
      <c r="AH66" s="227"/>
      <c r="AI66" s="227"/>
    </row>
    <row r="67" spans="1:35" ht="15.75">
      <c r="A67" s="175" t="str">
        <f t="shared" si="4"/>
        <v>39TIENDONA</v>
      </c>
      <c r="B67" s="202">
        <v>39</v>
      </c>
      <c r="C67" s="201" t="s">
        <v>190</v>
      </c>
      <c r="D67" s="242" t="s">
        <v>77</v>
      </c>
      <c r="E67" s="233">
        <v>32</v>
      </c>
      <c r="F67" s="233">
        <v>32</v>
      </c>
      <c r="G67" s="233">
        <v>32</v>
      </c>
      <c r="H67" s="233"/>
      <c r="I67" s="233"/>
      <c r="J67" s="233"/>
      <c r="L67" s="54" t="str">
        <f t="shared" si="0"/>
        <v>25TIENDONA</v>
      </c>
      <c r="M67" s="202">
        <v>25</v>
      </c>
      <c r="N67" s="201" t="s">
        <v>190</v>
      </c>
      <c r="O67" s="242" t="s">
        <v>66</v>
      </c>
      <c r="P67" s="233">
        <v>13.4</v>
      </c>
      <c r="Q67" s="233">
        <v>11</v>
      </c>
      <c r="R67" s="233">
        <v>14</v>
      </c>
      <c r="S67" s="233"/>
      <c r="T67" s="233"/>
      <c r="U67" s="233"/>
      <c r="W67" s="45" t="str">
        <f t="shared" si="5"/>
        <v>26SANTA ANA</v>
      </c>
      <c r="X67" s="45">
        <v>26</v>
      </c>
      <c r="Y67" s="45" t="s">
        <v>172</v>
      </c>
      <c r="Z67" s="45" t="s">
        <v>67</v>
      </c>
      <c r="AA67" s="52">
        <v>12</v>
      </c>
      <c r="AB67" s="52">
        <v>12</v>
      </c>
      <c r="AC67" s="52">
        <v>12</v>
      </c>
      <c r="AE67" s="227" t="str">
        <f t="shared" si="1"/>
        <v/>
      </c>
      <c r="AF67" s="227"/>
      <c r="AG67" s="227"/>
      <c r="AH67" s="227"/>
      <c r="AI67" s="227"/>
    </row>
    <row r="68" spans="1:35" ht="15.75">
      <c r="A68" s="175" t="str">
        <f t="shared" si="4"/>
        <v>40TIENDONA</v>
      </c>
      <c r="B68" s="201">
        <v>40</v>
      </c>
      <c r="C68" s="201" t="s">
        <v>190</v>
      </c>
      <c r="D68" s="242" t="s">
        <v>78</v>
      </c>
      <c r="E68" s="233">
        <v>60</v>
      </c>
      <c r="F68" s="233">
        <v>60</v>
      </c>
      <c r="G68" s="233">
        <v>60</v>
      </c>
      <c r="H68" s="233"/>
      <c r="I68" s="233"/>
      <c r="J68" s="233"/>
      <c r="L68" s="54" t="str">
        <f t="shared" si="0"/>
        <v>25MERCADO CENTRAL</v>
      </c>
      <c r="M68" s="201">
        <v>25</v>
      </c>
      <c r="N68" s="201" t="s">
        <v>229</v>
      </c>
      <c r="O68" s="242" t="s">
        <v>66</v>
      </c>
      <c r="P68" s="233">
        <v>15</v>
      </c>
      <c r="Q68" s="233">
        <v>15</v>
      </c>
      <c r="R68" s="233">
        <v>15</v>
      </c>
      <c r="S68" s="233"/>
      <c r="T68" s="233"/>
      <c r="U68" s="233"/>
      <c r="W68" s="45" t="str">
        <f t="shared" si="5"/>
        <v>26COJUTEPEQUE</v>
      </c>
      <c r="X68" s="45">
        <v>26</v>
      </c>
      <c r="Y68" s="45" t="s">
        <v>179</v>
      </c>
      <c r="Z68" s="45" t="s">
        <v>67</v>
      </c>
      <c r="AA68" s="52">
        <v>13</v>
      </c>
      <c r="AB68" s="52">
        <v>13</v>
      </c>
      <c r="AC68" s="52">
        <v>13</v>
      </c>
      <c r="AE68" s="227" t="str">
        <f t="shared" si="1"/>
        <v/>
      </c>
      <c r="AF68" s="227"/>
      <c r="AG68" s="227"/>
      <c r="AH68" s="227"/>
      <c r="AI68" s="227"/>
    </row>
    <row r="69" spans="1:35" ht="15.75">
      <c r="A69" s="175" t="str">
        <f t="shared" si="4"/>
        <v>40SENSUNTEPEQUE</v>
      </c>
      <c r="B69" s="201">
        <v>40</v>
      </c>
      <c r="C69" s="201" t="s">
        <v>181</v>
      </c>
      <c r="D69" s="242" t="s">
        <v>78</v>
      </c>
      <c r="E69" s="233">
        <v>60</v>
      </c>
      <c r="F69" s="233">
        <v>60</v>
      </c>
      <c r="G69" s="233">
        <v>60</v>
      </c>
      <c r="H69" s="233"/>
      <c r="I69" s="233"/>
      <c r="J69" s="233"/>
      <c r="L69" s="54" t="str">
        <f t="shared" si="0"/>
        <v>25COJUTEPEQUE</v>
      </c>
      <c r="M69" s="201">
        <v>25</v>
      </c>
      <c r="N69" s="201" t="s">
        <v>179</v>
      </c>
      <c r="O69" s="242" t="s">
        <v>66</v>
      </c>
      <c r="P69" s="233">
        <v>20</v>
      </c>
      <c r="Q69" s="233">
        <v>20</v>
      </c>
      <c r="R69" s="233">
        <v>20</v>
      </c>
      <c r="S69" s="233"/>
      <c r="T69" s="233"/>
      <c r="U69" s="233"/>
      <c r="W69" s="45" t="str">
        <f t="shared" si="5"/>
        <v>27TIENDONA</v>
      </c>
      <c r="X69" s="45">
        <v>27</v>
      </c>
      <c r="Y69" s="45" t="s">
        <v>190</v>
      </c>
      <c r="Z69" s="45" t="s">
        <v>68</v>
      </c>
      <c r="AA69" s="52">
        <v>7.4</v>
      </c>
      <c r="AB69" s="52">
        <v>7</v>
      </c>
      <c r="AC69" s="52">
        <v>8</v>
      </c>
      <c r="AE69" s="227" t="str">
        <f t="shared" si="1"/>
        <v/>
      </c>
      <c r="AF69" s="227"/>
      <c r="AG69" s="227"/>
      <c r="AH69" s="227"/>
      <c r="AI69" s="227"/>
    </row>
    <row r="70" spans="1:35" ht="15.75">
      <c r="A70" s="175" t="str">
        <f t="shared" si="4"/>
        <v>40MERCADO CENTRAL</v>
      </c>
      <c r="B70" s="202">
        <v>40</v>
      </c>
      <c r="C70" s="201" t="s">
        <v>229</v>
      </c>
      <c r="D70" s="242" t="s">
        <v>78</v>
      </c>
      <c r="E70" s="233">
        <v>60</v>
      </c>
      <c r="F70" s="233">
        <v>60</v>
      </c>
      <c r="G70" s="233">
        <v>60</v>
      </c>
      <c r="H70" s="233"/>
      <c r="I70" s="233"/>
      <c r="J70" s="233"/>
      <c r="L70" s="54" t="str">
        <f t="shared" si="0"/>
        <v>25CHALATENANGO</v>
      </c>
      <c r="M70" s="201">
        <v>25</v>
      </c>
      <c r="N70" s="201" t="s">
        <v>176</v>
      </c>
      <c r="O70" s="242" t="s">
        <v>66</v>
      </c>
      <c r="P70" s="233">
        <v>20</v>
      </c>
      <c r="Q70" s="233">
        <v>20</v>
      </c>
      <c r="R70" s="233">
        <v>20</v>
      </c>
      <c r="S70" s="233"/>
      <c r="T70" s="233"/>
      <c r="U70" s="233"/>
      <c r="W70" s="45" t="str">
        <f t="shared" si="5"/>
        <v>27SANTA ANA</v>
      </c>
      <c r="X70" s="45">
        <v>27</v>
      </c>
      <c r="Y70" s="45" t="s">
        <v>172</v>
      </c>
      <c r="Z70" s="45" t="s">
        <v>68</v>
      </c>
      <c r="AA70" s="52">
        <v>10</v>
      </c>
      <c r="AB70" s="52">
        <v>10</v>
      </c>
      <c r="AC70" s="52">
        <v>10</v>
      </c>
      <c r="AE70" s="227" t="str">
        <f t="shared" ref="AE70:AE110" si="6">+AF70&amp;AG70</f>
        <v/>
      </c>
      <c r="AF70" s="227"/>
      <c r="AG70" s="227"/>
      <c r="AH70" s="227"/>
      <c r="AI70" s="227"/>
    </row>
    <row r="71" spans="1:35" ht="15.75">
      <c r="A71" s="175" t="str">
        <f t="shared" si="4"/>
        <v>41TIENDONA</v>
      </c>
      <c r="B71" s="202">
        <v>41</v>
      </c>
      <c r="C71" s="201" t="s">
        <v>190</v>
      </c>
      <c r="D71" s="242" t="s">
        <v>79</v>
      </c>
      <c r="E71" s="233">
        <v>57.875</v>
      </c>
      <c r="F71" s="233">
        <v>57</v>
      </c>
      <c r="G71" s="233">
        <v>58</v>
      </c>
      <c r="H71" s="233"/>
      <c r="I71" s="233"/>
      <c r="J71" s="233"/>
      <c r="L71" s="54" t="str">
        <f t="shared" ref="L71:L134" si="7">+M71&amp;N71</f>
        <v>25SAN FRANCISCO GOTERA</v>
      </c>
      <c r="M71" s="202">
        <v>25</v>
      </c>
      <c r="N71" s="201" t="s">
        <v>182</v>
      </c>
      <c r="O71" s="242" t="s">
        <v>66</v>
      </c>
      <c r="P71" s="233">
        <v>20</v>
      </c>
      <c r="Q71" s="233">
        <v>20</v>
      </c>
      <c r="R71" s="233">
        <v>20</v>
      </c>
      <c r="S71" s="233"/>
      <c r="T71" s="233"/>
      <c r="U71" s="233"/>
      <c r="W71" s="45" t="str">
        <f t="shared" si="5"/>
        <v>27COJUTEPEQUE</v>
      </c>
      <c r="X71" s="45">
        <v>27</v>
      </c>
      <c r="Y71" s="45" t="s">
        <v>179</v>
      </c>
      <c r="Z71" s="45" t="s">
        <v>68</v>
      </c>
      <c r="AA71" s="52">
        <v>10</v>
      </c>
      <c r="AB71" s="52">
        <v>10</v>
      </c>
      <c r="AC71" s="52">
        <v>10</v>
      </c>
      <c r="AE71" s="227" t="str">
        <f t="shared" si="6"/>
        <v/>
      </c>
      <c r="AF71" s="227"/>
      <c r="AG71" s="227"/>
      <c r="AH71" s="227"/>
      <c r="AI71" s="227"/>
    </row>
    <row r="72" spans="1:35" ht="15.75">
      <c r="A72" s="175" t="str">
        <f t="shared" si="4"/>
        <v>42TIENDONA</v>
      </c>
      <c r="B72" s="201">
        <v>42</v>
      </c>
      <c r="C72" s="201" t="s">
        <v>190</v>
      </c>
      <c r="D72" s="242" t="s">
        <v>80</v>
      </c>
      <c r="E72" s="233">
        <v>39.75</v>
      </c>
      <c r="F72" s="233">
        <v>39</v>
      </c>
      <c r="G72" s="233">
        <v>40</v>
      </c>
      <c r="H72" s="233"/>
      <c r="I72" s="233"/>
      <c r="J72" s="233"/>
      <c r="L72" s="54" t="str">
        <f t="shared" si="7"/>
        <v>26TIENDONA</v>
      </c>
      <c r="M72" s="201">
        <v>26</v>
      </c>
      <c r="N72" s="201" t="s">
        <v>190</v>
      </c>
      <c r="O72" s="242" t="s">
        <v>67</v>
      </c>
      <c r="P72" s="233">
        <v>16.142857142857142</v>
      </c>
      <c r="Q72" s="233">
        <v>16</v>
      </c>
      <c r="R72" s="233">
        <v>17</v>
      </c>
      <c r="S72" s="233"/>
      <c r="T72" s="233"/>
      <c r="U72" s="233"/>
      <c r="W72" s="45" t="str">
        <f t="shared" si="5"/>
        <v>29TIENDONA</v>
      </c>
      <c r="X72" s="45">
        <v>29</v>
      </c>
      <c r="Y72" s="45" t="s">
        <v>190</v>
      </c>
      <c r="Z72" s="45" t="s">
        <v>70</v>
      </c>
      <c r="AA72" s="52">
        <v>20</v>
      </c>
      <c r="AB72" s="52">
        <v>20</v>
      </c>
      <c r="AC72" s="52">
        <v>20</v>
      </c>
      <c r="AE72" s="227" t="str">
        <f t="shared" si="6"/>
        <v/>
      </c>
      <c r="AF72" s="227"/>
      <c r="AG72" s="227"/>
      <c r="AH72" s="227"/>
      <c r="AI72" s="227"/>
    </row>
    <row r="73" spans="1:35" ht="15.75">
      <c r="A73" s="175" t="str">
        <f t="shared" si="4"/>
        <v>42SENSUNTEPEQUE</v>
      </c>
      <c r="B73" s="202">
        <v>42</v>
      </c>
      <c r="C73" s="201" t="s">
        <v>181</v>
      </c>
      <c r="D73" s="242" t="s">
        <v>80</v>
      </c>
      <c r="E73" s="233">
        <v>39</v>
      </c>
      <c r="F73" s="233">
        <v>38</v>
      </c>
      <c r="G73" s="233">
        <v>40</v>
      </c>
      <c r="H73" s="233"/>
      <c r="I73" s="233"/>
      <c r="J73" s="233"/>
      <c r="L73" s="54" t="str">
        <f t="shared" si="7"/>
        <v>26COJUTEPEQUE</v>
      </c>
      <c r="M73" s="202">
        <v>26</v>
      </c>
      <c r="N73" s="201" t="s">
        <v>179</v>
      </c>
      <c r="O73" s="242" t="s">
        <v>67</v>
      </c>
      <c r="P73" s="233">
        <v>22</v>
      </c>
      <c r="Q73" s="233">
        <v>22</v>
      </c>
      <c r="R73" s="233">
        <v>22</v>
      </c>
      <c r="S73" s="233"/>
      <c r="T73" s="233"/>
      <c r="U73" s="233"/>
      <c r="W73" s="45" t="str">
        <f t="shared" si="5"/>
        <v>29COJUTEPEQUE</v>
      </c>
      <c r="X73" s="45">
        <v>29</v>
      </c>
      <c r="Y73" s="45" t="s">
        <v>179</v>
      </c>
      <c r="Z73" s="45" t="s">
        <v>70</v>
      </c>
      <c r="AA73" s="52">
        <v>18</v>
      </c>
      <c r="AB73" s="52">
        <v>18</v>
      </c>
      <c r="AC73" s="52">
        <v>18</v>
      </c>
      <c r="AE73" s="227" t="str">
        <f t="shared" si="6"/>
        <v/>
      </c>
      <c r="AF73" s="227"/>
      <c r="AG73" s="227"/>
      <c r="AH73" s="227"/>
      <c r="AI73" s="227"/>
    </row>
    <row r="74" spans="1:35" ht="15.75">
      <c r="A74" s="175" t="str">
        <f t="shared" si="4"/>
        <v>43TIENDONA</v>
      </c>
      <c r="B74" s="201">
        <v>43</v>
      </c>
      <c r="C74" s="201" t="s">
        <v>190</v>
      </c>
      <c r="D74" s="242" t="s">
        <v>81</v>
      </c>
      <c r="E74" s="233">
        <v>37</v>
      </c>
      <c r="F74" s="233">
        <v>37</v>
      </c>
      <c r="G74" s="233">
        <v>37</v>
      </c>
      <c r="H74" s="233"/>
      <c r="I74" s="233"/>
      <c r="J74" s="233"/>
      <c r="L74" s="54" t="str">
        <f t="shared" si="7"/>
        <v>26CHALATENANGO</v>
      </c>
      <c r="M74" s="201">
        <v>26</v>
      </c>
      <c r="N74" s="201" t="s">
        <v>176</v>
      </c>
      <c r="O74" s="242" t="s">
        <v>67</v>
      </c>
      <c r="P74" s="233">
        <v>17</v>
      </c>
      <c r="Q74" s="233">
        <v>17</v>
      </c>
      <c r="R74" s="233">
        <v>17</v>
      </c>
      <c r="S74" s="233"/>
      <c r="T74" s="233"/>
      <c r="U74" s="233"/>
      <c r="W74" s="45" t="str">
        <f t="shared" si="5"/>
        <v>30TIENDONA</v>
      </c>
      <c r="X74" s="45">
        <v>30</v>
      </c>
      <c r="Y74" s="45" t="s">
        <v>190</v>
      </c>
      <c r="Z74" s="45" t="s">
        <v>70</v>
      </c>
      <c r="AA74" s="52">
        <v>55</v>
      </c>
      <c r="AB74" s="52">
        <v>55</v>
      </c>
      <c r="AC74" s="52">
        <v>55</v>
      </c>
      <c r="AE74" s="227" t="str">
        <f t="shared" si="6"/>
        <v/>
      </c>
      <c r="AF74" s="227"/>
      <c r="AG74" s="227"/>
      <c r="AH74" s="227"/>
      <c r="AI74" s="227"/>
    </row>
    <row r="75" spans="1:35" ht="15.75">
      <c r="A75" s="175" t="str">
        <f t="shared" si="4"/>
        <v>43SENSUNTEPEQUE</v>
      </c>
      <c r="B75" s="202">
        <v>43</v>
      </c>
      <c r="C75" s="201" t="s">
        <v>181</v>
      </c>
      <c r="D75" s="242" t="s">
        <v>81</v>
      </c>
      <c r="E75" s="233">
        <v>35</v>
      </c>
      <c r="F75" s="233">
        <v>35</v>
      </c>
      <c r="G75" s="233">
        <v>35</v>
      </c>
      <c r="H75" s="233"/>
      <c r="I75" s="233"/>
      <c r="J75" s="233"/>
      <c r="L75" s="54" t="str">
        <f t="shared" si="7"/>
        <v>26SAN FRANCISCO GOTERA</v>
      </c>
      <c r="M75" s="202">
        <v>26</v>
      </c>
      <c r="N75" s="201" t="s">
        <v>182</v>
      </c>
      <c r="O75" s="242" t="s">
        <v>67</v>
      </c>
      <c r="P75" s="233">
        <v>18</v>
      </c>
      <c r="Q75" s="233">
        <v>18</v>
      </c>
      <c r="R75" s="233">
        <v>18</v>
      </c>
      <c r="S75" s="233"/>
      <c r="T75" s="233"/>
      <c r="U75" s="233"/>
      <c r="W75" s="45" t="str">
        <f t="shared" si="5"/>
        <v>31TIENDONA</v>
      </c>
      <c r="X75" s="45">
        <v>31</v>
      </c>
      <c r="Y75" s="45" t="s">
        <v>190</v>
      </c>
      <c r="Z75" s="45" t="s">
        <v>71</v>
      </c>
      <c r="AA75" s="52">
        <v>6</v>
      </c>
      <c r="AB75" s="52">
        <v>6</v>
      </c>
      <c r="AC75" s="52">
        <v>6</v>
      </c>
      <c r="AE75" s="227" t="str">
        <f t="shared" si="6"/>
        <v/>
      </c>
      <c r="AF75" s="227"/>
      <c r="AG75" s="227"/>
      <c r="AH75" s="227"/>
      <c r="AI75" s="227"/>
    </row>
    <row r="76" spans="1:35" ht="15.75">
      <c r="A76" s="175" t="str">
        <f t="shared" si="4"/>
        <v>44TIENDONA</v>
      </c>
      <c r="B76" s="201">
        <v>44</v>
      </c>
      <c r="C76" s="201" t="s">
        <v>190</v>
      </c>
      <c r="D76" s="242" t="s">
        <v>82</v>
      </c>
      <c r="E76" s="233">
        <v>20</v>
      </c>
      <c r="F76" s="233">
        <v>20</v>
      </c>
      <c r="G76" s="233">
        <v>20</v>
      </c>
      <c r="H76" s="233"/>
      <c r="I76" s="233"/>
      <c r="J76" s="233"/>
      <c r="L76" s="54" t="str">
        <f t="shared" si="7"/>
        <v>27TIENDONA</v>
      </c>
      <c r="M76" s="201">
        <v>27</v>
      </c>
      <c r="N76" s="201" t="s">
        <v>190</v>
      </c>
      <c r="O76" s="242" t="s">
        <v>68</v>
      </c>
      <c r="P76" s="233">
        <v>20</v>
      </c>
      <c r="Q76" s="233">
        <v>18</v>
      </c>
      <c r="R76" s="233">
        <v>22</v>
      </c>
      <c r="S76" s="233"/>
      <c r="T76" s="233"/>
      <c r="U76" s="233"/>
      <c r="W76" s="45" t="str">
        <f t="shared" si="5"/>
        <v>31COJUTEPEQUE</v>
      </c>
      <c r="X76" s="45">
        <v>31</v>
      </c>
      <c r="Y76" s="45" t="s">
        <v>179</v>
      </c>
      <c r="Z76" s="45" t="s">
        <v>71</v>
      </c>
      <c r="AA76" s="52">
        <v>8</v>
      </c>
      <c r="AB76" s="52">
        <v>8</v>
      </c>
      <c r="AC76" s="52">
        <v>8</v>
      </c>
      <c r="AE76" s="227" t="str">
        <f t="shared" si="6"/>
        <v/>
      </c>
      <c r="AF76" s="227"/>
      <c r="AG76" s="227"/>
      <c r="AH76" s="227"/>
      <c r="AI76" s="227"/>
    </row>
    <row r="77" spans="1:35" ht="15.75">
      <c r="A77" s="175" t="str">
        <f t="shared" si="4"/>
        <v>44SENSUNTEPEQUE</v>
      </c>
      <c r="B77" s="202">
        <v>44</v>
      </c>
      <c r="C77" s="201" t="s">
        <v>181</v>
      </c>
      <c r="D77" s="242" t="s">
        <v>82</v>
      </c>
      <c r="E77" s="233">
        <v>14</v>
      </c>
      <c r="F77" s="233">
        <v>14</v>
      </c>
      <c r="G77" s="233">
        <v>14</v>
      </c>
      <c r="H77" s="233"/>
      <c r="I77" s="233"/>
      <c r="J77" s="233"/>
      <c r="L77" s="54" t="str">
        <f t="shared" si="7"/>
        <v>27COJUTEPEQUE</v>
      </c>
      <c r="M77" s="201">
        <v>27</v>
      </c>
      <c r="N77" s="201" t="s">
        <v>179</v>
      </c>
      <c r="O77" s="242" t="s">
        <v>68</v>
      </c>
      <c r="P77" s="233">
        <v>24</v>
      </c>
      <c r="Q77" s="233">
        <v>24</v>
      </c>
      <c r="R77" s="233">
        <v>24</v>
      </c>
      <c r="S77" s="233"/>
      <c r="T77" s="233"/>
      <c r="U77" s="233"/>
      <c r="W77" s="45" t="str">
        <f t="shared" si="5"/>
        <v>32TIENDONA</v>
      </c>
      <c r="X77" s="45">
        <v>32</v>
      </c>
      <c r="Y77" s="45" t="s">
        <v>190</v>
      </c>
      <c r="Z77" s="45" t="s">
        <v>72</v>
      </c>
      <c r="AA77" s="52">
        <v>4</v>
      </c>
      <c r="AB77" s="52">
        <v>4</v>
      </c>
      <c r="AC77" s="52">
        <v>4</v>
      </c>
      <c r="AE77" s="227" t="str">
        <f t="shared" si="6"/>
        <v/>
      </c>
      <c r="AF77" s="227"/>
      <c r="AG77" s="227"/>
      <c r="AH77" s="227"/>
      <c r="AI77" s="227"/>
    </row>
    <row r="78" spans="1:35" ht="15.75">
      <c r="A78" s="175" t="str">
        <f t="shared" si="4"/>
        <v>45TIENDONA</v>
      </c>
      <c r="B78" s="201">
        <v>45</v>
      </c>
      <c r="C78" s="201" t="s">
        <v>190</v>
      </c>
      <c r="D78" s="242" t="s">
        <v>83</v>
      </c>
      <c r="E78" s="233">
        <v>16</v>
      </c>
      <c r="F78" s="233">
        <v>16</v>
      </c>
      <c r="G78" s="233">
        <v>16</v>
      </c>
      <c r="H78" s="233"/>
      <c r="I78" s="233"/>
      <c r="J78" s="233"/>
      <c r="L78" s="54" t="str">
        <f t="shared" si="7"/>
        <v>27CHALATENANGO</v>
      </c>
      <c r="M78" s="201">
        <v>27</v>
      </c>
      <c r="N78" s="201" t="s">
        <v>176</v>
      </c>
      <c r="O78" s="242" t="s">
        <v>68</v>
      </c>
      <c r="P78" s="233">
        <v>24</v>
      </c>
      <c r="Q78" s="233">
        <v>24</v>
      </c>
      <c r="R78" s="233">
        <v>24</v>
      </c>
      <c r="S78" s="233"/>
      <c r="T78" s="233"/>
      <c r="U78" s="233"/>
      <c r="W78" s="45" t="str">
        <f t="shared" si="5"/>
        <v>33TIENDONA</v>
      </c>
      <c r="X78" s="45">
        <v>33</v>
      </c>
      <c r="Y78" s="45" t="s">
        <v>190</v>
      </c>
      <c r="Z78" s="45" t="s">
        <v>73</v>
      </c>
      <c r="AA78" s="52">
        <v>14</v>
      </c>
      <c r="AB78" s="52">
        <v>14</v>
      </c>
      <c r="AC78" s="52">
        <v>14</v>
      </c>
      <c r="AE78" s="227" t="str">
        <f t="shared" si="6"/>
        <v/>
      </c>
      <c r="AF78" s="227"/>
      <c r="AG78" s="227"/>
      <c r="AH78" s="227"/>
      <c r="AI78" s="227"/>
    </row>
    <row r="79" spans="1:35" ht="15.75">
      <c r="A79" s="175" t="str">
        <f t="shared" si="4"/>
        <v>45SENSUNTEPEQUE</v>
      </c>
      <c r="B79" s="202">
        <v>45</v>
      </c>
      <c r="C79" s="201" t="s">
        <v>181</v>
      </c>
      <c r="D79" s="242" t="s">
        <v>83</v>
      </c>
      <c r="E79" s="233">
        <v>14</v>
      </c>
      <c r="F79" s="233">
        <v>14</v>
      </c>
      <c r="G79" s="233">
        <v>14</v>
      </c>
      <c r="H79" s="233"/>
      <c r="I79" s="233"/>
      <c r="J79" s="233"/>
      <c r="L79" s="54" t="str">
        <f t="shared" si="7"/>
        <v>27SAN FRANCISCO GOTERA</v>
      </c>
      <c r="M79" s="201">
        <v>27</v>
      </c>
      <c r="N79" s="201" t="s">
        <v>182</v>
      </c>
      <c r="O79" s="242" t="s">
        <v>68</v>
      </c>
      <c r="P79" s="233">
        <v>17</v>
      </c>
      <c r="Q79" s="233">
        <v>17</v>
      </c>
      <c r="R79" s="233">
        <v>17</v>
      </c>
      <c r="S79" s="233"/>
      <c r="T79" s="233"/>
      <c r="U79" s="233"/>
      <c r="W79" s="45" t="str">
        <f t="shared" si="5"/>
        <v>33SANTA ANA</v>
      </c>
      <c r="X79" s="45">
        <v>33</v>
      </c>
      <c r="Y79" s="45" t="s">
        <v>172</v>
      </c>
      <c r="Z79" s="45" t="s">
        <v>73</v>
      </c>
      <c r="AA79" s="52">
        <v>20</v>
      </c>
      <c r="AB79" s="52">
        <v>20</v>
      </c>
      <c r="AC79" s="52">
        <v>20</v>
      </c>
      <c r="AE79" s="227" t="str">
        <f t="shared" si="6"/>
        <v/>
      </c>
      <c r="AF79" s="227"/>
      <c r="AG79" s="227"/>
      <c r="AH79" s="227"/>
      <c r="AI79" s="227"/>
    </row>
    <row r="80" spans="1:35" ht="15.75">
      <c r="A80" s="175" t="str">
        <f t="shared" si="4"/>
        <v>46TIENDONA</v>
      </c>
      <c r="B80" s="202">
        <v>46</v>
      </c>
      <c r="C80" s="201" t="s">
        <v>190</v>
      </c>
      <c r="D80" s="242" t="s">
        <v>84</v>
      </c>
      <c r="E80" s="233">
        <v>10</v>
      </c>
      <c r="F80" s="233">
        <v>10</v>
      </c>
      <c r="G80" s="233">
        <v>10</v>
      </c>
      <c r="H80" s="233"/>
      <c r="I80" s="233"/>
      <c r="J80" s="233"/>
      <c r="L80" s="54" t="str">
        <f t="shared" si="7"/>
        <v>29TIENDONA</v>
      </c>
      <c r="M80" s="201">
        <v>29</v>
      </c>
      <c r="N80" s="201" t="s">
        <v>190</v>
      </c>
      <c r="O80" s="242" t="s">
        <v>70</v>
      </c>
      <c r="P80" s="233">
        <v>20</v>
      </c>
      <c r="Q80" s="233">
        <v>20</v>
      </c>
      <c r="R80" s="233">
        <v>20</v>
      </c>
      <c r="S80" s="233"/>
      <c r="T80" s="233"/>
      <c r="U80" s="233"/>
      <c r="W80" s="45" t="str">
        <f t="shared" si="5"/>
        <v>33COJUTEPEQUE</v>
      </c>
      <c r="X80" s="45">
        <v>33</v>
      </c>
      <c r="Y80" s="45" t="s">
        <v>179</v>
      </c>
      <c r="Z80" s="45" t="s">
        <v>73</v>
      </c>
      <c r="AA80" s="52">
        <v>18</v>
      </c>
      <c r="AB80" s="52">
        <v>18</v>
      </c>
      <c r="AC80" s="52">
        <v>18</v>
      </c>
      <c r="AE80" s="227" t="str">
        <f t="shared" si="6"/>
        <v/>
      </c>
      <c r="AF80" s="227"/>
      <c r="AG80" s="227"/>
      <c r="AH80" s="227"/>
      <c r="AI80" s="227"/>
    </row>
    <row r="81" spans="1:35" ht="15.75">
      <c r="A81" s="175" t="str">
        <f t="shared" si="4"/>
        <v>47TIENDONA</v>
      </c>
      <c r="B81" s="202">
        <v>47</v>
      </c>
      <c r="C81" s="201" t="s">
        <v>190</v>
      </c>
      <c r="D81" s="242" t="s">
        <v>85</v>
      </c>
      <c r="E81" s="233">
        <v>40</v>
      </c>
      <c r="F81" s="233">
        <v>40</v>
      </c>
      <c r="G81" s="233">
        <v>40</v>
      </c>
      <c r="H81" s="233"/>
      <c r="I81" s="233"/>
      <c r="J81" s="233"/>
      <c r="L81" s="54" t="str">
        <f t="shared" si="7"/>
        <v>29COJUTEPEQUE</v>
      </c>
      <c r="M81" s="202">
        <v>29</v>
      </c>
      <c r="N81" s="201" t="s">
        <v>179</v>
      </c>
      <c r="O81" s="242" t="s">
        <v>70</v>
      </c>
      <c r="P81" s="233">
        <v>19</v>
      </c>
      <c r="Q81" s="233">
        <v>18</v>
      </c>
      <c r="R81" s="233">
        <v>20</v>
      </c>
      <c r="S81" s="233"/>
      <c r="T81" s="233"/>
      <c r="U81" s="233"/>
      <c r="W81" s="45" t="str">
        <f t="shared" si="5"/>
        <v>34TIENDONA</v>
      </c>
      <c r="X81" s="45">
        <v>34</v>
      </c>
      <c r="Y81" s="45" t="s">
        <v>190</v>
      </c>
      <c r="Z81" s="45" t="s">
        <v>74</v>
      </c>
      <c r="AA81" s="52">
        <v>8.5</v>
      </c>
      <c r="AB81" s="52">
        <v>7</v>
      </c>
      <c r="AC81" s="52">
        <v>9</v>
      </c>
      <c r="AE81" s="227" t="str">
        <f t="shared" si="6"/>
        <v/>
      </c>
      <c r="AF81" s="227"/>
      <c r="AG81" s="227"/>
      <c r="AH81" s="227"/>
      <c r="AI81" s="227"/>
    </row>
    <row r="82" spans="1:35" ht="15.75">
      <c r="A82" s="175" t="str">
        <f t="shared" si="4"/>
        <v>48TIENDONA</v>
      </c>
      <c r="B82" s="202">
        <v>48</v>
      </c>
      <c r="C82" s="201" t="s">
        <v>190</v>
      </c>
      <c r="D82" s="242" t="s">
        <v>86</v>
      </c>
      <c r="E82" s="233">
        <v>150</v>
      </c>
      <c r="F82" s="233">
        <v>150</v>
      </c>
      <c r="G82" s="233">
        <v>150</v>
      </c>
      <c r="H82" s="233"/>
      <c r="I82" s="233"/>
      <c r="J82" s="233"/>
      <c r="L82" s="54" t="str">
        <f t="shared" si="7"/>
        <v>29CHALATENANGO</v>
      </c>
      <c r="M82" s="201">
        <v>29</v>
      </c>
      <c r="N82" s="201" t="s">
        <v>176</v>
      </c>
      <c r="O82" s="242" t="s">
        <v>70</v>
      </c>
      <c r="P82" s="233">
        <v>17</v>
      </c>
      <c r="Q82" s="233">
        <v>17</v>
      </c>
      <c r="R82" s="233">
        <v>17</v>
      </c>
      <c r="S82" s="233"/>
      <c r="T82" s="233"/>
      <c r="U82" s="233"/>
      <c r="W82" s="45" t="str">
        <f t="shared" si="5"/>
        <v>34SANTA ANA</v>
      </c>
      <c r="X82" s="45">
        <v>34</v>
      </c>
      <c r="Y82" s="45" t="s">
        <v>172</v>
      </c>
      <c r="Z82" s="45" t="s">
        <v>74</v>
      </c>
      <c r="AA82" s="52">
        <v>10</v>
      </c>
      <c r="AB82" s="52">
        <v>10</v>
      </c>
      <c r="AC82" s="52">
        <v>10</v>
      </c>
      <c r="AE82" s="227" t="str">
        <f t="shared" si="6"/>
        <v/>
      </c>
      <c r="AF82" s="227"/>
      <c r="AG82" s="227"/>
      <c r="AH82" s="227"/>
      <c r="AI82" s="227"/>
    </row>
    <row r="83" spans="1:35" ht="15.75">
      <c r="A83" s="175" t="str">
        <f t="shared" si="4"/>
        <v>49TIENDONA</v>
      </c>
      <c r="B83" s="201">
        <v>49</v>
      </c>
      <c r="C83" s="201" t="s">
        <v>190</v>
      </c>
      <c r="D83" s="242" t="s">
        <v>86</v>
      </c>
      <c r="E83" s="233">
        <v>16</v>
      </c>
      <c r="F83" s="233">
        <v>16</v>
      </c>
      <c r="G83" s="233">
        <v>16</v>
      </c>
      <c r="H83" s="233"/>
      <c r="I83" s="233"/>
      <c r="J83" s="233"/>
      <c r="L83" s="54" t="str">
        <f t="shared" si="7"/>
        <v>30TIENDONA</v>
      </c>
      <c r="M83" s="202">
        <v>30</v>
      </c>
      <c r="N83" s="201" t="s">
        <v>190</v>
      </c>
      <c r="O83" s="242" t="s">
        <v>70</v>
      </c>
      <c r="P83" s="233">
        <v>50</v>
      </c>
      <c r="Q83" s="233">
        <v>50</v>
      </c>
      <c r="R83" s="233">
        <v>50</v>
      </c>
      <c r="S83" s="233"/>
      <c r="T83" s="233"/>
      <c r="U83" s="233"/>
      <c r="W83" s="45" t="str">
        <f t="shared" si="5"/>
        <v>34COJUTEPEQUE</v>
      </c>
      <c r="X83" s="45">
        <v>34</v>
      </c>
      <c r="Y83" s="45" t="s">
        <v>179</v>
      </c>
      <c r="Z83" s="45" t="s">
        <v>74</v>
      </c>
      <c r="AA83" s="45">
        <v>11</v>
      </c>
      <c r="AB83" s="45">
        <v>11</v>
      </c>
      <c r="AC83" s="45">
        <v>11</v>
      </c>
      <c r="AE83" s="227" t="str">
        <f t="shared" si="6"/>
        <v/>
      </c>
      <c r="AF83" s="227"/>
      <c r="AG83" s="227"/>
      <c r="AH83" s="227"/>
      <c r="AI83" s="227"/>
    </row>
    <row r="84" spans="1:35" ht="15.75">
      <c r="A84" s="175" t="str">
        <f t="shared" ref="A84:A147" si="8">+B84&amp;C84</f>
        <v>49SENSUNTEPEQUE</v>
      </c>
      <c r="B84" s="202">
        <v>49</v>
      </c>
      <c r="C84" s="201" t="s">
        <v>181</v>
      </c>
      <c r="D84" s="242" t="s">
        <v>86</v>
      </c>
      <c r="E84" s="233">
        <v>19</v>
      </c>
      <c r="F84" s="233">
        <v>18</v>
      </c>
      <c r="G84" s="233">
        <v>20</v>
      </c>
      <c r="H84" s="233"/>
      <c r="I84" s="233"/>
      <c r="J84" s="233"/>
      <c r="L84" s="54" t="str">
        <f t="shared" si="7"/>
        <v>31TIENDONA</v>
      </c>
      <c r="M84" s="201">
        <v>31</v>
      </c>
      <c r="N84" s="201" t="s">
        <v>190</v>
      </c>
      <c r="O84" s="242" t="s">
        <v>71</v>
      </c>
      <c r="P84" s="233">
        <v>12</v>
      </c>
      <c r="Q84" s="233">
        <v>12</v>
      </c>
      <c r="R84" s="233">
        <v>12</v>
      </c>
      <c r="S84" s="233"/>
      <c r="T84" s="233"/>
      <c r="U84" s="233"/>
      <c r="W84" s="45" t="str">
        <f t="shared" si="5"/>
        <v>36TIENDONA</v>
      </c>
      <c r="X84" s="45">
        <v>36</v>
      </c>
      <c r="Y84" s="45" t="s">
        <v>190</v>
      </c>
      <c r="Z84" s="45" t="s">
        <v>138</v>
      </c>
      <c r="AA84" s="45">
        <v>90</v>
      </c>
      <c r="AB84" s="45">
        <v>90</v>
      </c>
      <c r="AC84" s="45">
        <v>90</v>
      </c>
      <c r="AE84" s="227" t="str">
        <f t="shared" si="6"/>
        <v/>
      </c>
      <c r="AF84" s="227"/>
      <c r="AG84" s="227"/>
      <c r="AH84" s="227"/>
      <c r="AI84" s="227"/>
    </row>
    <row r="85" spans="1:35" ht="15.75">
      <c r="A85" s="175" t="str">
        <f t="shared" si="8"/>
        <v>50TIENDONA</v>
      </c>
      <c r="B85" s="202">
        <v>50</v>
      </c>
      <c r="C85" s="201" t="s">
        <v>190</v>
      </c>
      <c r="D85" s="242" t="s">
        <v>87</v>
      </c>
      <c r="E85" s="233">
        <v>100</v>
      </c>
      <c r="F85" s="233">
        <v>100</v>
      </c>
      <c r="G85" s="233">
        <v>100</v>
      </c>
      <c r="H85" s="233"/>
      <c r="I85" s="233"/>
      <c r="J85" s="233"/>
      <c r="L85" s="54" t="str">
        <f t="shared" si="7"/>
        <v>31COJUTEPEQUE</v>
      </c>
      <c r="M85" s="201">
        <v>31</v>
      </c>
      <c r="N85" s="201" t="s">
        <v>179</v>
      </c>
      <c r="O85" s="242" t="s">
        <v>71</v>
      </c>
      <c r="P85" s="233">
        <v>15.5</v>
      </c>
      <c r="Q85" s="233">
        <v>14</v>
      </c>
      <c r="R85" s="233">
        <v>17</v>
      </c>
      <c r="S85" s="233"/>
      <c r="T85" s="233"/>
      <c r="U85" s="233"/>
      <c r="W85" s="45" t="str">
        <f t="shared" si="5"/>
        <v>37TIENDONA</v>
      </c>
      <c r="X85" s="45">
        <v>37</v>
      </c>
      <c r="Y85" s="45" t="s">
        <v>190</v>
      </c>
      <c r="Z85" s="45" t="s">
        <v>75</v>
      </c>
      <c r="AA85" s="45">
        <v>80</v>
      </c>
      <c r="AB85" s="45">
        <v>80</v>
      </c>
      <c r="AC85" s="45">
        <v>80</v>
      </c>
      <c r="AE85" s="227" t="str">
        <f t="shared" si="6"/>
        <v/>
      </c>
      <c r="AF85" s="227"/>
      <c r="AG85" s="227"/>
      <c r="AH85" s="227"/>
      <c r="AI85" s="227"/>
    </row>
    <row r="86" spans="1:35" ht="15.75">
      <c r="A86" s="175" t="str">
        <f t="shared" si="8"/>
        <v>51TIENDONA</v>
      </c>
      <c r="B86" s="202">
        <v>51</v>
      </c>
      <c r="C86" s="201" t="s">
        <v>190</v>
      </c>
      <c r="D86" s="242" t="s">
        <v>87</v>
      </c>
      <c r="E86" s="233">
        <v>14</v>
      </c>
      <c r="F86" s="233">
        <v>14</v>
      </c>
      <c r="G86" s="233">
        <v>14</v>
      </c>
      <c r="H86" s="233"/>
      <c r="I86" s="233"/>
      <c r="J86" s="233"/>
      <c r="L86" s="54" t="str">
        <f t="shared" si="7"/>
        <v>31CHALATENANGO</v>
      </c>
      <c r="M86" s="201">
        <v>31</v>
      </c>
      <c r="N86" s="201" t="s">
        <v>176</v>
      </c>
      <c r="O86" s="242" t="s">
        <v>71</v>
      </c>
      <c r="P86" s="233">
        <v>20</v>
      </c>
      <c r="Q86" s="233">
        <v>20</v>
      </c>
      <c r="R86" s="233">
        <v>20</v>
      </c>
      <c r="S86" s="233"/>
      <c r="T86" s="233"/>
      <c r="U86" s="233"/>
      <c r="W86" s="45" t="str">
        <f t="shared" si="5"/>
        <v>38TIENDONA</v>
      </c>
      <c r="X86" s="45">
        <v>38</v>
      </c>
      <c r="Y86" s="45" t="s">
        <v>190</v>
      </c>
      <c r="Z86" s="45" t="s">
        <v>76</v>
      </c>
      <c r="AA86" s="45">
        <v>60</v>
      </c>
      <c r="AB86" s="45">
        <v>60</v>
      </c>
      <c r="AC86" s="45">
        <v>60</v>
      </c>
      <c r="AE86" s="227" t="str">
        <f t="shared" si="6"/>
        <v/>
      </c>
      <c r="AF86" s="227"/>
      <c r="AG86" s="227"/>
      <c r="AH86" s="227"/>
      <c r="AI86" s="227"/>
    </row>
    <row r="87" spans="1:35" ht="15.75">
      <c r="A87" s="175" t="str">
        <f t="shared" si="8"/>
        <v>52TIENDONA</v>
      </c>
      <c r="B87" s="201">
        <v>52</v>
      </c>
      <c r="C87" s="201" t="s">
        <v>190</v>
      </c>
      <c r="D87" s="242" t="s">
        <v>88</v>
      </c>
      <c r="E87" s="233">
        <v>250</v>
      </c>
      <c r="F87" s="233">
        <v>250</v>
      </c>
      <c r="G87" s="233">
        <v>250</v>
      </c>
      <c r="H87" s="233"/>
      <c r="I87" s="233"/>
      <c r="J87" s="233"/>
      <c r="L87" s="54" t="str">
        <f t="shared" si="7"/>
        <v>31SAN FRANCISCO GOTERA</v>
      </c>
      <c r="M87" s="201">
        <v>31</v>
      </c>
      <c r="N87" s="201" t="s">
        <v>182</v>
      </c>
      <c r="O87" s="242" t="s">
        <v>71</v>
      </c>
      <c r="P87" s="233">
        <v>21.5</v>
      </c>
      <c r="Q87" s="233">
        <v>20</v>
      </c>
      <c r="R87" s="233">
        <v>23</v>
      </c>
      <c r="S87" s="233"/>
      <c r="T87" s="233"/>
      <c r="U87" s="233"/>
      <c r="W87" s="45" t="str">
        <f t="shared" si="5"/>
        <v>39TIENDONA</v>
      </c>
      <c r="X87" s="45">
        <v>39</v>
      </c>
      <c r="Y87" s="45" t="s">
        <v>190</v>
      </c>
      <c r="Z87" s="45" t="s">
        <v>77</v>
      </c>
      <c r="AA87" s="45">
        <v>20</v>
      </c>
      <c r="AB87" s="45">
        <v>20</v>
      </c>
      <c r="AC87" s="45">
        <v>20</v>
      </c>
      <c r="AE87" s="227" t="str">
        <f t="shared" si="6"/>
        <v/>
      </c>
      <c r="AF87" s="227"/>
      <c r="AG87" s="227"/>
      <c r="AH87" s="227"/>
      <c r="AI87" s="227"/>
    </row>
    <row r="88" spans="1:35" ht="15.75">
      <c r="A88" s="175" t="str">
        <f t="shared" si="8"/>
        <v>52SENSUNTEPEQUE</v>
      </c>
      <c r="B88" s="202">
        <v>52</v>
      </c>
      <c r="C88" s="201" t="s">
        <v>181</v>
      </c>
      <c r="D88" s="242" t="s">
        <v>88</v>
      </c>
      <c r="E88" s="233">
        <v>300</v>
      </c>
      <c r="F88" s="233">
        <v>300</v>
      </c>
      <c r="G88" s="233">
        <v>300</v>
      </c>
      <c r="H88" s="233"/>
      <c r="I88" s="233"/>
      <c r="J88" s="233"/>
      <c r="L88" s="54" t="str">
        <f t="shared" si="7"/>
        <v>33TIENDONA</v>
      </c>
      <c r="M88" s="201">
        <v>33</v>
      </c>
      <c r="N88" s="201" t="s">
        <v>190</v>
      </c>
      <c r="O88" s="242" t="s">
        <v>73</v>
      </c>
      <c r="P88" s="233">
        <v>14</v>
      </c>
      <c r="Q88" s="233">
        <v>14</v>
      </c>
      <c r="R88" s="233">
        <v>14</v>
      </c>
      <c r="S88" s="233"/>
      <c r="T88" s="233"/>
      <c r="U88" s="233"/>
      <c r="W88" s="45" t="str">
        <f t="shared" si="5"/>
        <v>39SANTA ANA</v>
      </c>
      <c r="X88" s="45">
        <v>39</v>
      </c>
      <c r="Y88" s="45" t="s">
        <v>172</v>
      </c>
      <c r="Z88" s="45" t="s">
        <v>77</v>
      </c>
      <c r="AA88" s="45">
        <v>22</v>
      </c>
      <c r="AB88" s="45">
        <v>22</v>
      </c>
      <c r="AC88" s="45">
        <v>22</v>
      </c>
      <c r="AE88" s="227" t="str">
        <f t="shared" si="6"/>
        <v/>
      </c>
      <c r="AF88" s="227"/>
      <c r="AG88" s="227"/>
      <c r="AH88" s="227"/>
      <c r="AI88" s="227"/>
    </row>
    <row r="89" spans="1:35" ht="15.75">
      <c r="A89" s="175" t="str">
        <f t="shared" si="8"/>
        <v>53TIENDONA</v>
      </c>
      <c r="B89" s="202">
        <v>53</v>
      </c>
      <c r="C89" s="201" t="s">
        <v>190</v>
      </c>
      <c r="D89" s="242" t="s">
        <v>89</v>
      </c>
      <c r="E89" s="233">
        <v>150</v>
      </c>
      <c r="F89" s="233">
        <v>150</v>
      </c>
      <c r="G89" s="233">
        <v>150</v>
      </c>
      <c r="H89" s="233"/>
      <c r="I89" s="233"/>
      <c r="J89" s="233"/>
      <c r="L89" s="54" t="str">
        <f t="shared" si="7"/>
        <v>34TIENDONA</v>
      </c>
      <c r="M89" s="202">
        <v>34</v>
      </c>
      <c r="N89" s="201" t="s">
        <v>190</v>
      </c>
      <c r="O89" s="242" t="s">
        <v>74</v>
      </c>
      <c r="P89" s="233">
        <v>9</v>
      </c>
      <c r="Q89" s="233">
        <v>9</v>
      </c>
      <c r="R89" s="233">
        <v>9</v>
      </c>
      <c r="S89" s="233"/>
      <c r="T89" s="233"/>
      <c r="U89" s="233"/>
      <c r="W89" s="45" t="str">
        <f t="shared" si="5"/>
        <v>39COJUTEPEQUE</v>
      </c>
      <c r="X89" s="45">
        <v>39</v>
      </c>
      <c r="Y89" s="45" t="s">
        <v>179</v>
      </c>
      <c r="Z89" s="45" t="s">
        <v>77</v>
      </c>
      <c r="AA89" s="45">
        <v>24</v>
      </c>
      <c r="AB89" s="45">
        <v>24</v>
      </c>
      <c r="AC89" s="45">
        <v>24</v>
      </c>
      <c r="AE89" s="227" t="str">
        <f t="shared" si="6"/>
        <v/>
      </c>
      <c r="AF89" s="227"/>
      <c r="AG89" s="227"/>
      <c r="AH89" s="227"/>
      <c r="AI89" s="227"/>
    </row>
    <row r="90" spans="1:35" ht="15.75">
      <c r="A90" s="175" t="str">
        <f t="shared" si="8"/>
        <v>54TIENDONA</v>
      </c>
      <c r="B90" s="202">
        <v>54</v>
      </c>
      <c r="C90" s="201" t="s">
        <v>190</v>
      </c>
      <c r="D90" s="242" t="s">
        <v>90</v>
      </c>
      <c r="E90" s="233">
        <v>15.909090909090908</v>
      </c>
      <c r="F90" s="233">
        <v>15</v>
      </c>
      <c r="G90" s="233">
        <v>18</v>
      </c>
      <c r="H90" s="233"/>
      <c r="I90" s="233"/>
      <c r="J90" s="233"/>
      <c r="L90" s="54" t="str">
        <f t="shared" si="7"/>
        <v>34COJUTEPEQUE</v>
      </c>
      <c r="M90" s="201">
        <v>34</v>
      </c>
      <c r="N90" s="201" t="s">
        <v>179</v>
      </c>
      <c r="O90" s="242" t="s">
        <v>74</v>
      </c>
      <c r="P90" s="233">
        <v>12</v>
      </c>
      <c r="Q90" s="233">
        <v>12</v>
      </c>
      <c r="R90" s="233">
        <v>12</v>
      </c>
      <c r="S90" s="233"/>
      <c r="T90" s="233"/>
      <c r="U90" s="233"/>
      <c r="W90" s="45" t="str">
        <f t="shared" si="5"/>
        <v>40TIENDONA</v>
      </c>
      <c r="X90" s="45">
        <v>40</v>
      </c>
      <c r="Y90" s="45" t="s">
        <v>190</v>
      </c>
      <c r="Z90" s="45" t="s">
        <v>78</v>
      </c>
      <c r="AA90" s="45">
        <v>26</v>
      </c>
      <c r="AB90" s="45">
        <v>26</v>
      </c>
      <c r="AC90" s="45">
        <v>26</v>
      </c>
      <c r="AE90" s="227" t="str">
        <f t="shared" si="6"/>
        <v/>
      </c>
      <c r="AF90" s="227"/>
      <c r="AG90" s="227"/>
      <c r="AH90" s="227"/>
      <c r="AI90" s="227"/>
    </row>
    <row r="91" spans="1:35" ht="15.75">
      <c r="A91" s="175" t="str">
        <f t="shared" si="8"/>
        <v>55MERCADO CENTRAL</v>
      </c>
      <c r="B91" s="202">
        <v>55</v>
      </c>
      <c r="C91" s="201" t="s">
        <v>229</v>
      </c>
      <c r="D91" s="242" t="s">
        <v>140</v>
      </c>
      <c r="E91" s="233">
        <v>12</v>
      </c>
      <c r="F91" s="233">
        <v>12</v>
      </c>
      <c r="G91" s="233">
        <v>12</v>
      </c>
      <c r="H91" s="233"/>
      <c r="I91" s="233"/>
      <c r="J91" s="233"/>
      <c r="L91" s="54" t="str">
        <f t="shared" si="7"/>
        <v>34CHALATENANGO</v>
      </c>
      <c r="M91" s="201">
        <v>34</v>
      </c>
      <c r="N91" s="201" t="s">
        <v>176</v>
      </c>
      <c r="O91" s="242" t="s">
        <v>74</v>
      </c>
      <c r="P91" s="233">
        <v>12</v>
      </c>
      <c r="Q91" s="233">
        <v>12</v>
      </c>
      <c r="R91" s="233">
        <v>12</v>
      </c>
      <c r="S91" s="233"/>
      <c r="T91" s="233"/>
      <c r="U91" s="233"/>
      <c r="W91" s="45" t="str">
        <f t="shared" si="5"/>
        <v>40SANTA ANA</v>
      </c>
      <c r="X91" s="45">
        <v>40</v>
      </c>
      <c r="Y91" s="45" t="s">
        <v>172</v>
      </c>
      <c r="Z91" s="45" t="s">
        <v>78</v>
      </c>
      <c r="AA91" s="45">
        <v>27</v>
      </c>
      <c r="AB91" s="45">
        <v>26</v>
      </c>
      <c r="AC91" s="45">
        <v>28</v>
      </c>
      <c r="AE91" s="227" t="str">
        <f t="shared" si="6"/>
        <v/>
      </c>
      <c r="AF91" s="227"/>
      <c r="AG91" s="227"/>
      <c r="AH91" s="227"/>
      <c r="AI91" s="227"/>
    </row>
    <row r="92" spans="1:35" ht="15.75">
      <c r="A92" s="175" t="str">
        <f t="shared" si="8"/>
        <v>56TIENDONA</v>
      </c>
      <c r="B92" s="201">
        <v>56</v>
      </c>
      <c r="C92" s="201" t="s">
        <v>190</v>
      </c>
      <c r="D92" s="242" t="s">
        <v>91</v>
      </c>
      <c r="E92" s="233">
        <v>17.90909090909091</v>
      </c>
      <c r="F92" s="233">
        <v>17</v>
      </c>
      <c r="G92" s="233">
        <v>20</v>
      </c>
      <c r="H92" s="233"/>
      <c r="I92" s="233"/>
      <c r="J92" s="233"/>
      <c r="L92" s="54" t="str">
        <f t="shared" si="7"/>
        <v>34SAN FRANCISCO GOTERA</v>
      </c>
      <c r="M92" s="201">
        <v>34</v>
      </c>
      <c r="N92" s="201" t="s">
        <v>182</v>
      </c>
      <c r="O92" s="242" t="s">
        <v>74</v>
      </c>
      <c r="P92" s="233">
        <v>12</v>
      </c>
      <c r="Q92" s="233">
        <v>12</v>
      </c>
      <c r="R92" s="233">
        <v>12</v>
      </c>
      <c r="S92" s="233"/>
      <c r="T92" s="233"/>
      <c r="U92" s="233"/>
      <c r="W92" s="45" t="str">
        <f t="shared" si="5"/>
        <v>40COJUTEPEQUE</v>
      </c>
      <c r="X92" s="45">
        <v>40</v>
      </c>
      <c r="Y92" s="45" t="s">
        <v>179</v>
      </c>
      <c r="Z92" s="45" t="s">
        <v>78</v>
      </c>
      <c r="AA92" s="45">
        <v>28</v>
      </c>
      <c r="AB92" s="45">
        <v>28</v>
      </c>
      <c r="AC92" s="45">
        <v>28</v>
      </c>
      <c r="AE92" s="227" t="str">
        <f t="shared" si="6"/>
        <v/>
      </c>
      <c r="AF92" s="227"/>
      <c r="AG92" s="227"/>
      <c r="AH92" s="227"/>
      <c r="AI92" s="227"/>
    </row>
    <row r="93" spans="1:35" ht="15.75">
      <c r="A93" s="175" t="str">
        <f t="shared" si="8"/>
        <v>56SENSUNTEPEQUE</v>
      </c>
      <c r="B93" s="202">
        <v>56</v>
      </c>
      <c r="C93" s="201" t="s">
        <v>181</v>
      </c>
      <c r="D93" s="242" t="s">
        <v>91</v>
      </c>
      <c r="E93" s="233">
        <v>15.5</v>
      </c>
      <c r="F93" s="233">
        <v>15</v>
      </c>
      <c r="G93" s="233">
        <v>16</v>
      </c>
      <c r="H93" s="233"/>
      <c r="I93" s="233"/>
      <c r="J93" s="233"/>
      <c r="L93" s="54" t="str">
        <f t="shared" si="7"/>
        <v>36TIENDONA</v>
      </c>
      <c r="M93" s="201">
        <v>36</v>
      </c>
      <c r="N93" s="201" t="s">
        <v>190</v>
      </c>
      <c r="O93" s="242" t="s">
        <v>138</v>
      </c>
      <c r="P93" s="233">
        <v>150</v>
      </c>
      <c r="Q93" s="233">
        <v>150</v>
      </c>
      <c r="R93" s="233">
        <v>150</v>
      </c>
      <c r="S93" s="233"/>
      <c r="T93" s="233"/>
      <c r="U93" s="233"/>
      <c r="W93" s="45" t="str">
        <f t="shared" si="5"/>
        <v>41TIENDONA</v>
      </c>
      <c r="X93" s="45">
        <v>41</v>
      </c>
      <c r="Y93" s="45" t="s">
        <v>190</v>
      </c>
      <c r="Z93" s="45" t="s">
        <v>79</v>
      </c>
      <c r="AA93" s="45">
        <v>24</v>
      </c>
      <c r="AB93" s="45">
        <v>24</v>
      </c>
      <c r="AC93" s="45">
        <v>24</v>
      </c>
      <c r="AE93" s="227" t="str">
        <f t="shared" si="6"/>
        <v/>
      </c>
      <c r="AF93" s="227"/>
      <c r="AG93" s="227"/>
      <c r="AH93" s="227"/>
      <c r="AI93" s="227"/>
    </row>
    <row r="94" spans="1:35" ht="15.75">
      <c r="A94" s="175" t="str">
        <f t="shared" si="8"/>
        <v>57TIENDONA</v>
      </c>
      <c r="B94" s="201">
        <v>57</v>
      </c>
      <c r="C94" s="201" t="s">
        <v>190</v>
      </c>
      <c r="D94" s="242" t="s">
        <v>92</v>
      </c>
      <c r="E94" s="233">
        <v>45</v>
      </c>
      <c r="F94" s="233">
        <v>45</v>
      </c>
      <c r="G94" s="233">
        <v>45</v>
      </c>
      <c r="H94" s="233"/>
      <c r="I94" s="233"/>
      <c r="J94" s="233"/>
      <c r="L94" s="54" t="str">
        <f t="shared" si="7"/>
        <v>40TIENDONA</v>
      </c>
      <c r="M94" s="202">
        <v>40</v>
      </c>
      <c r="N94" s="201" t="s">
        <v>190</v>
      </c>
      <c r="O94" s="242" t="s">
        <v>78</v>
      </c>
      <c r="P94" s="233">
        <v>61.5</v>
      </c>
      <c r="Q94" s="233">
        <v>60</v>
      </c>
      <c r="R94" s="233">
        <v>62</v>
      </c>
      <c r="S94" s="233"/>
      <c r="T94" s="233"/>
      <c r="U94" s="233"/>
      <c r="W94" s="45" t="str">
        <f t="shared" si="5"/>
        <v>42COJUTEPEQUE</v>
      </c>
      <c r="X94" s="45">
        <v>42</v>
      </c>
      <c r="Y94" s="45" t="s">
        <v>179</v>
      </c>
      <c r="Z94" s="45" t="s">
        <v>80</v>
      </c>
      <c r="AA94" s="45">
        <v>18</v>
      </c>
      <c r="AB94" s="45">
        <v>18</v>
      </c>
      <c r="AC94" s="45">
        <v>18</v>
      </c>
      <c r="AE94" s="227" t="str">
        <f t="shared" si="6"/>
        <v/>
      </c>
      <c r="AF94" s="227"/>
      <c r="AG94" s="227"/>
      <c r="AH94" s="227"/>
      <c r="AI94" s="227"/>
    </row>
    <row r="95" spans="1:35" ht="15.75">
      <c r="A95" s="175" t="str">
        <f t="shared" si="8"/>
        <v>57SENSUNTEPEQUE</v>
      </c>
      <c r="B95" s="202">
        <v>57</v>
      </c>
      <c r="C95" s="201" t="s">
        <v>181</v>
      </c>
      <c r="D95" s="242" t="s">
        <v>92</v>
      </c>
      <c r="E95" s="233">
        <v>50</v>
      </c>
      <c r="F95" s="233">
        <v>50</v>
      </c>
      <c r="G95" s="233">
        <v>50</v>
      </c>
      <c r="H95" s="233"/>
      <c r="I95" s="233"/>
      <c r="J95" s="233"/>
      <c r="L95" s="54" t="str">
        <f t="shared" si="7"/>
        <v>40MERCADO CENTRAL</v>
      </c>
      <c r="M95" s="201">
        <v>40</v>
      </c>
      <c r="N95" s="201" t="s">
        <v>229</v>
      </c>
      <c r="O95" s="242" t="s">
        <v>78</v>
      </c>
      <c r="P95" s="233">
        <v>60</v>
      </c>
      <c r="Q95" s="233">
        <v>60</v>
      </c>
      <c r="R95" s="233">
        <v>60</v>
      </c>
      <c r="S95" s="233"/>
      <c r="T95" s="233"/>
      <c r="U95" s="233"/>
      <c r="W95" s="45" t="str">
        <f t="shared" si="5"/>
        <v>44TIENDONA</v>
      </c>
      <c r="X95" s="45">
        <v>44</v>
      </c>
      <c r="Y95" s="45" t="s">
        <v>190</v>
      </c>
      <c r="Z95" s="45" t="s">
        <v>82</v>
      </c>
      <c r="AA95" s="45">
        <v>16</v>
      </c>
      <c r="AB95" s="45">
        <v>16</v>
      </c>
      <c r="AC95" s="45">
        <v>16</v>
      </c>
      <c r="AE95" s="227" t="str">
        <f t="shared" si="6"/>
        <v/>
      </c>
      <c r="AF95" s="227"/>
      <c r="AG95" s="227"/>
      <c r="AH95" s="227"/>
      <c r="AI95" s="227"/>
    </row>
    <row r="96" spans="1:35" ht="15.75">
      <c r="A96" s="175" t="str">
        <f t="shared" si="8"/>
        <v>58TIENDONA</v>
      </c>
      <c r="B96" s="201">
        <v>58</v>
      </c>
      <c r="C96" s="201" t="s">
        <v>190</v>
      </c>
      <c r="D96" s="242" t="s">
        <v>93</v>
      </c>
      <c r="E96" s="233">
        <v>27</v>
      </c>
      <c r="F96" s="233">
        <v>27</v>
      </c>
      <c r="G96" s="233">
        <v>27</v>
      </c>
      <c r="H96" s="233"/>
      <c r="I96" s="233"/>
      <c r="J96" s="233"/>
      <c r="L96" s="54" t="str">
        <f t="shared" si="7"/>
        <v>40COJUTEPEQUE</v>
      </c>
      <c r="M96" s="201">
        <v>40</v>
      </c>
      <c r="N96" s="201" t="s">
        <v>179</v>
      </c>
      <c r="O96" s="242" t="s">
        <v>78</v>
      </c>
      <c r="P96" s="233">
        <v>65</v>
      </c>
      <c r="Q96" s="233">
        <v>64</v>
      </c>
      <c r="R96" s="233">
        <v>66</v>
      </c>
      <c r="S96" s="233"/>
      <c r="T96" s="233"/>
      <c r="U96" s="233"/>
      <c r="W96" s="45" t="str">
        <f t="shared" si="5"/>
        <v>45TIENDONA</v>
      </c>
      <c r="X96" s="45">
        <v>45</v>
      </c>
      <c r="Y96" s="45" t="s">
        <v>190</v>
      </c>
      <c r="Z96" s="45" t="s">
        <v>83</v>
      </c>
      <c r="AA96" s="45">
        <v>14</v>
      </c>
      <c r="AB96" s="45">
        <v>14</v>
      </c>
      <c r="AC96" s="45">
        <v>14</v>
      </c>
      <c r="AE96" s="227" t="str">
        <f t="shared" si="6"/>
        <v/>
      </c>
      <c r="AF96" s="227"/>
      <c r="AG96" s="227"/>
      <c r="AH96" s="227"/>
      <c r="AI96" s="227"/>
    </row>
    <row r="97" spans="1:35" ht="15.75">
      <c r="A97" s="175" t="str">
        <f t="shared" si="8"/>
        <v>58SENSUNTEPEQUE</v>
      </c>
      <c r="B97" s="201">
        <v>58</v>
      </c>
      <c r="C97" s="201" t="s">
        <v>181</v>
      </c>
      <c r="D97" s="242" t="s">
        <v>93</v>
      </c>
      <c r="E97" s="233">
        <v>30</v>
      </c>
      <c r="F97" s="233">
        <v>30</v>
      </c>
      <c r="G97" s="233">
        <v>30</v>
      </c>
      <c r="H97" s="233"/>
      <c r="I97" s="233"/>
      <c r="J97" s="233"/>
      <c r="L97" s="54" t="str">
        <f t="shared" si="7"/>
        <v>40CHALATENANGO</v>
      </c>
      <c r="M97" s="201">
        <v>40</v>
      </c>
      <c r="N97" s="201" t="s">
        <v>176</v>
      </c>
      <c r="O97" s="242" t="s">
        <v>78</v>
      </c>
      <c r="P97" s="233">
        <v>70</v>
      </c>
      <c r="Q97" s="233">
        <v>70</v>
      </c>
      <c r="R97" s="233">
        <v>70</v>
      </c>
      <c r="S97" s="233"/>
      <c r="T97" s="233"/>
      <c r="U97" s="233"/>
      <c r="W97" s="45" t="str">
        <f t="shared" si="5"/>
        <v>45COJUTEPEQUE</v>
      </c>
      <c r="X97" s="45">
        <v>45</v>
      </c>
      <c r="Y97" s="45" t="s">
        <v>179</v>
      </c>
      <c r="Z97" s="45" t="s">
        <v>83</v>
      </c>
      <c r="AA97" s="45">
        <v>16</v>
      </c>
      <c r="AB97" s="45">
        <v>16</v>
      </c>
      <c r="AC97" s="45">
        <v>16</v>
      </c>
      <c r="AE97" s="227" t="str">
        <f t="shared" si="6"/>
        <v/>
      </c>
      <c r="AF97" s="227"/>
      <c r="AG97" s="227"/>
      <c r="AH97" s="227"/>
      <c r="AI97" s="227"/>
    </row>
    <row r="98" spans="1:35" ht="15.75">
      <c r="A98" s="175" t="str">
        <f t="shared" si="8"/>
        <v>58MERCADO CENTRAL</v>
      </c>
      <c r="B98" s="202">
        <v>58</v>
      </c>
      <c r="C98" s="201" t="s">
        <v>229</v>
      </c>
      <c r="D98" s="242" t="s">
        <v>93</v>
      </c>
      <c r="E98" s="233">
        <v>27</v>
      </c>
      <c r="F98" s="233">
        <v>27</v>
      </c>
      <c r="G98" s="233">
        <v>27</v>
      </c>
      <c r="H98" s="233"/>
      <c r="I98" s="233"/>
      <c r="J98" s="233"/>
      <c r="L98" s="54" t="str">
        <f t="shared" si="7"/>
        <v>40SAN FRANCISCO GOTERA</v>
      </c>
      <c r="M98" s="201">
        <v>40</v>
      </c>
      <c r="N98" s="201" t="s">
        <v>182</v>
      </c>
      <c r="O98" s="242" t="s">
        <v>78</v>
      </c>
      <c r="P98" s="233">
        <v>63</v>
      </c>
      <c r="Q98" s="233">
        <v>63</v>
      </c>
      <c r="R98" s="233">
        <v>63</v>
      </c>
      <c r="S98" s="233"/>
      <c r="T98" s="233"/>
      <c r="U98" s="233"/>
      <c r="W98" s="45" t="str">
        <f t="shared" si="5"/>
        <v>46TIENDONA</v>
      </c>
      <c r="X98" s="45">
        <v>46</v>
      </c>
      <c r="Y98" s="45" t="s">
        <v>190</v>
      </c>
      <c r="Z98" s="45" t="s">
        <v>84</v>
      </c>
      <c r="AA98" s="45">
        <v>6</v>
      </c>
      <c r="AB98" s="45">
        <v>6</v>
      </c>
      <c r="AC98" s="45">
        <v>6</v>
      </c>
      <c r="AE98" s="227" t="str">
        <f t="shared" si="6"/>
        <v/>
      </c>
      <c r="AF98" s="227"/>
      <c r="AG98" s="227"/>
      <c r="AH98" s="227"/>
      <c r="AI98" s="227"/>
    </row>
    <row r="99" spans="1:35" ht="15.75">
      <c r="A99" s="175" t="str">
        <f t="shared" si="8"/>
        <v>59TIENDONA</v>
      </c>
      <c r="B99" s="201">
        <v>59</v>
      </c>
      <c r="C99" s="201" t="s">
        <v>190</v>
      </c>
      <c r="D99" s="242" t="s">
        <v>94</v>
      </c>
      <c r="E99" s="233">
        <v>10</v>
      </c>
      <c r="F99" s="233">
        <v>10</v>
      </c>
      <c r="G99" s="233">
        <v>10</v>
      </c>
      <c r="H99" s="233"/>
      <c r="I99" s="233"/>
      <c r="J99" s="233"/>
      <c r="L99" s="54" t="str">
        <f t="shared" si="7"/>
        <v>42TIENDONA</v>
      </c>
      <c r="M99" s="202">
        <v>42</v>
      </c>
      <c r="N99" s="201" t="s">
        <v>190</v>
      </c>
      <c r="O99" s="242" t="s">
        <v>80</v>
      </c>
      <c r="P99" s="233">
        <v>42</v>
      </c>
      <c r="Q99" s="233">
        <v>42</v>
      </c>
      <c r="R99" s="233">
        <v>42</v>
      </c>
      <c r="S99" s="233"/>
      <c r="T99" s="233"/>
      <c r="U99" s="233"/>
      <c r="W99" s="45" t="str">
        <f t="shared" si="5"/>
        <v>46COJUTEPEQUE</v>
      </c>
      <c r="X99" s="45">
        <v>46</v>
      </c>
      <c r="Y99" s="45" t="s">
        <v>179</v>
      </c>
      <c r="Z99" s="45" t="s">
        <v>84</v>
      </c>
      <c r="AA99" s="45">
        <v>8</v>
      </c>
      <c r="AB99" s="45">
        <v>8</v>
      </c>
      <c r="AC99" s="45">
        <v>8</v>
      </c>
      <c r="AE99" s="227" t="str">
        <f t="shared" si="6"/>
        <v/>
      </c>
      <c r="AF99" s="227"/>
      <c r="AG99" s="227"/>
      <c r="AH99" s="227"/>
      <c r="AI99" s="227"/>
    </row>
    <row r="100" spans="1:35" ht="15.75">
      <c r="A100" s="175" t="str">
        <f t="shared" si="8"/>
        <v>59SENSUNTEPEQUE</v>
      </c>
      <c r="B100" s="201">
        <v>59</v>
      </c>
      <c r="C100" s="201" t="s">
        <v>181</v>
      </c>
      <c r="D100" s="242" t="s">
        <v>94</v>
      </c>
      <c r="E100" s="233">
        <v>11</v>
      </c>
      <c r="F100" s="233">
        <v>10</v>
      </c>
      <c r="G100" s="233">
        <v>12</v>
      </c>
      <c r="H100" s="233"/>
      <c r="I100" s="233"/>
      <c r="J100" s="233"/>
      <c r="L100" s="54" t="str">
        <f t="shared" si="7"/>
        <v>42COJUTEPEQUE</v>
      </c>
      <c r="M100" s="201">
        <v>42</v>
      </c>
      <c r="N100" s="201" t="s">
        <v>179</v>
      </c>
      <c r="O100" s="242" t="s">
        <v>80</v>
      </c>
      <c r="P100" s="233">
        <v>30</v>
      </c>
      <c r="Q100" s="233">
        <v>25</v>
      </c>
      <c r="R100" s="233">
        <v>35</v>
      </c>
      <c r="S100" s="233"/>
      <c r="T100" s="233"/>
      <c r="U100" s="233"/>
      <c r="W100" s="45" t="str">
        <f t="shared" si="5"/>
        <v>47TIENDONA</v>
      </c>
      <c r="X100" s="45">
        <v>47</v>
      </c>
      <c r="Y100" s="45" t="s">
        <v>190</v>
      </c>
      <c r="Z100" s="45" t="s">
        <v>85</v>
      </c>
      <c r="AA100" s="45">
        <v>16.5</v>
      </c>
      <c r="AB100" s="45">
        <v>15</v>
      </c>
      <c r="AC100" s="45">
        <v>18</v>
      </c>
      <c r="AE100" s="227" t="str">
        <f t="shared" si="6"/>
        <v/>
      </c>
      <c r="AF100" s="227"/>
      <c r="AG100" s="227"/>
      <c r="AH100" s="227"/>
      <c r="AI100" s="227"/>
    </row>
    <row r="101" spans="1:35" ht="15.75">
      <c r="A101" s="175" t="str">
        <f t="shared" si="8"/>
        <v>59MERCADO CENTRAL</v>
      </c>
      <c r="B101" s="202">
        <v>59</v>
      </c>
      <c r="C101" s="201" t="s">
        <v>229</v>
      </c>
      <c r="D101" s="242" t="s">
        <v>94</v>
      </c>
      <c r="E101" s="233">
        <v>12</v>
      </c>
      <c r="F101" s="233">
        <v>12</v>
      </c>
      <c r="G101" s="233">
        <v>12</v>
      </c>
      <c r="H101" s="233"/>
      <c r="I101" s="233"/>
      <c r="J101" s="233"/>
      <c r="L101" s="54" t="str">
        <f t="shared" si="7"/>
        <v>42CHALATENANGO</v>
      </c>
      <c r="M101" s="201">
        <v>42</v>
      </c>
      <c r="N101" s="201" t="s">
        <v>176</v>
      </c>
      <c r="O101" s="242" t="s">
        <v>80</v>
      </c>
      <c r="P101" s="233">
        <v>42</v>
      </c>
      <c r="Q101" s="233">
        <v>42</v>
      </c>
      <c r="R101" s="233">
        <v>42</v>
      </c>
      <c r="S101" s="233"/>
      <c r="T101" s="233"/>
      <c r="U101" s="233"/>
      <c r="W101" s="45" t="str">
        <f t="shared" si="5"/>
        <v>47COJUTEPEQUE</v>
      </c>
      <c r="X101" s="45">
        <v>47</v>
      </c>
      <c r="Y101" s="45" t="s">
        <v>179</v>
      </c>
      <c r="Z101" s="45" t="s">
        <v>85</v>
      </c>
      <c r="AA101" s="45">
        <v>20</v>
      </c>
      <c r="AB101" s="45">
        <v>20</v>
      </c>
      <c r="AC101" s="45">
        <v>20</v>
      </c>
      <c r="AE101" s="227" t="str">
        <f t="shared" si="6"/>
        <v/>
      </c>
      <c r="AF101" s="227"/>
      <c r="AG101" s="227"/>
      <c r="AH101" s="227"/>
      <c r="AI101" s="227"/>
    </row>
    <row r="102" spans="1:35" ht="15.75">
      <c r="A102" s="175" t="str">
        <f t="shared" si="8"/>
        <v>60TIENDONA</v>
      </c>
      <c r="B102" s="201">
        <v>60</v>
      </c>
      <c r="C102" s="201" t="s">
        <v>190</v>
      </c>
      <c r="D102" s="242" t="s">
        <v>95</v>
      </c>
      <c r="E102" s="233">
        <v>30</v>
      </c>
      <c r="F102" s="233">
        <v>30</v>
      </c>
      <c r="G102" s="233">
        <v>30</v>
      </c>
      <c r="H102" s="233"/>
      <c r="I102" s="233"/>
      <c r="J102" s="233"/>
      <c r="L102" s="54" t="str">
        <f t="shared" si="7"/>
        <v>42SAN FRANCISCO GOTERA</v>
      </c>
      <c r="M102" s="201">
        <v>42</v>
      </c>
      <c r="N102" s="201" t="s">
        <v>182</v>
      </c>
      <c r="O102" s="242" t="s">
        <v>80</v>
      </c>
      <c r="P102" s="233">
        <v>25</v>
      </c>
      <c r="Q102" s="233">
        <v>25</v>
      </c>
      <c r="R102" s="233">
        <v>25</v>
      </c>
      <c r="S102" s="233"/>
      <c r="T102" s="233"/>
      <c r="U102" s="233"/>
      <c r="W102" s="45" t="str">
        <f t="shared" si="5"/>
        <v>48TIENDONA</v>
      </c>
      <c r="X102" s="45">
        <v>48</v>
      </c>
      <c r="Y102" s="45" t="s">
        <v>190</v>
      </c>
      <c r="Z102" s="45" t="s">
        <v>86</v>
      </c>
      <c r="AA102" s="45">
        <v>100</v>
      </c>
      <c r="AB102" s="45">
        <v>100</v>
      </c>
      <c r="AC102" s="45">
        <v>100</v>
      </c>
      <c r="AE102" s="227" t="str">
        <f t="shared" si="6"/>
        <v/>
      </c>
      <c r="AF102" s="227"/>
      <c r="AG102" s="227"/>
      <c r="AH102" s="227"/>
      <c r="AI102" s="227"/>
    </row>
    <row r="103" spans="1:35" ht="15.75">
      <c r="A103" s="175" t="str">
        <f t="shared" si="8"/>
        <v>60MERCADO CENTRAL</v>
      </c>
      <c r="B103" s="202">
        <v>60</v>
      </c>
      <c r="C103" s="201" t="s">
        <v>229</v>
      </c>
      <c r="D103" s="242" t="s">
        <v>95</v>
      </c>
      <c r="E103" s="233">
        <v>22</v>
      </c>
      <c r="F103" s="233">
        <v>22</v>
      </c>
      <c r="G103" s="233">
        <v>22</v>
      </c>
      <c r="H103" s="233"/>
      <c r="I103" s="233"/>
      <c r="J103" s="233"/>
      <c r="L103" s="54" t="str">
        <f t="shared" si="7"/>
        <v>43TIENDONA</v>
      </c>
      <c r="M103" s="201">
        <v>43</v>
      </c>
      <c r="N103" s="201" t="s">
        <v>190</v>
      </c>
      <c r="O103" s="242" t="s">
        <v>81</v>
      </c>
      <c r="P103" s="233">
        <v>39.200000000000003</v>
      </c>
      <c r="Q103" s="233">
        <v>39</v>
      </c>
      <c r="R103" s="233">
        <v>40</v>
      </c>
      <c r="S103" s="233"/>
      <c r="T103" s="233"/>
      <c r="U103" s="233"/>
      <c r="W103" s="45" t="str">
        <f t="shared" si="5"/>
        <v>49TIENDONA</v>
      </c>
      <c r="X103" s="45">
        <v>49</v>
      </c>
      <c r="Y103" s="45" t="s">
        <v>190</v>
      </c>
      <c r="Z103" s="45" t="s">
        <v>86</v>
      </c>
      <c r="AA103" s="45">
        <v>9</v>
      </c>
      <c r="AB103" s="45">
        <v>9</v>
      </c>
      <c r="AC103" s="45">
        <v>9</v>
      </c>
      <c r="AE103" s="227" t="str">
        <f t="shared" si="6"/>
        <v/>
      </c>
      <c r="AF103" s="227"/>
      <c r="AG103" s="227"/>
      <c r="AH103" s="227"/>
      <c r="AI103" s="227"/>
    </row>
    <row r="104" spans="1:35" ht="15.75">
      <c r="A104" s="175" t="str">
        <f t="shared" si="8"/>
        <v>61TIENDONA</v>
      </c>
      <c r="B104" s="202">
        <v>61</v>
      </c>
      <c r="C104" s="201" t="s">
        <v>190</v>
      </c>
      <c r="D104" s="242" t="s">
        <v>136</v>
      </c>
      <c r="E104" s="233">
        <v>25</v>
      </c>
      <c r="F104" s="233">
        <v>25</v>
      </c>
      <c r="G104" s="233">
        <v>25</v>
      </c>
      <c r="H104" s="233"/>
      <c r="I104" s="233"/>
      <c r="J104" s="233"/>
      <c r="L104" s="54" t="str">
        <f t="shared" si="7"/>
        <v>43COJUTEPEQUE</v>
      </c>
      <c r="M104" s="202">
        <v>43</v>
      </c>
      <c r="N104" s="201" t="s">
        <v>179</v>
      </c>
      <c r="O104" s="242" t="s">
        <v>81</v>
      </c>
      <c r="P104" s="233">
        <v>20</v>
      </c>
      <c r="Q104" s="233">
        <v>20</v>
      </c>
      <c r="R104" s="233">
        <v>20</v>
      </c>
      <c r="S104" s="233"/>
      <c r="T104" s="233"/>
      <c r="U104" s="233"/>
      <c r="W104" s="45" t="str">
        <f t="shared" si="5"/>
        <v>49SANTA ANA</v>
      </c>
      <c r="X104" s="45">
        <v>49</v>
      </c>
      <c r="Y104" s="45" t="s">
        <v>172</v>
      </c>
      <c r="Z104" s="45" t="s">
        <v>86</v>
      </c>
      <c r="AA104" s="45">
        <v>10</v>
      </c>
      <c r="AB104" s="45">
        <v>10</v>
      </c>
      <c r="AC104" s="45">
        <v>10</v>
      </c>
      <c r="AE104" s="227" t="str">
        <f t="shared" si="6"/>
        <v/>
      </c>
      <c r="AF104" s="227"/>
      <c r="AG104" s="227"/>
      <c r="AH104" s="227"/>
      <c r="AI104" s="227"/>
    </row>
    <row r="105" spans="1:35" ht="15.75">
      <c r="A105" s="175" t="str">
        <f t="shared" si="8"/>
        <v>62TIENDONA</v>
      </c>
      <c r="B105" s="201">
        <v>62</v>
      </c>
      <c r="C105" s="201" t="s">
        <v>190</v>
      </c>
      <c r="D105" s="242" t="s">
        <v>96</v>
      </c>
      <c r="E105" s="233">
        <v>24</v>
      </c>
      <c r="F105" s="233">
        <v>24</v>
      </c>
      <c r="G105" s="233">
        <v>24</v>
      </c>
      <c r="H105" s="233"/>
      <c r="I105" s="233"/>
      <c r="J105" s="233"/>
      <c r="L105" s="54" t="str">
        <f t="shared" si="7"/>
        <v>43SAN FRANCISCO GOTERA</v>
      </c>
      <c r="M105" s="201">
        <v>43</v>
      </c>
      <c r="N105" s="201" t="s">
        <v>182</v>
      </c>
      <c r="O105" s="242" t="s">
        <v>81</v>
      </c>
      <c r="P105" s="233">
        <v>35</v>
      </c>
      <c r="Q105" s="233">
        <v>35</v>
      </c>
      <c r="R105" s="233">
        <v>35</v>
      </c>
      <c r="S105" s="233"/>
      <c r="T105" s="233"/>
      <c r="U105" s="233"/>
      <c r="W105" s="45" t="str">
        <f t="shared" si="5"/>
        <v>49COJUTEPEQUE</v>
      </c>
      <c r="X105" s="45">
        <v>49</v>
      </c>
      <c r="Y105" s="45" t="s">
        <v>179</v>
      </c>
      <c r="Z105" s="45" t="s">
        <v>86</v>
      </c>
      <c r="AA105" s="45">
        <v>11</v>
      </c>
      <c r="AB105" s="45">
        <v>11</v>
      </c>
      <c r="AC105" s="45">
        <v>11</v>
      </c>
      <c r="AE105" s="227" t="str">
        <f t="shared" si="6"/>
        <v/>
      </c>
      <c r="AF105" s="227"/>
      <c r="AG105" s="227"/>
      <c r="AH105" s="227"/>
      <c r="AI105" s="227"/>
    </row>
    <row r="106" spans="1:35" ht="15.75">
      <c r="A106" s="175" t="str">
        <f t="shared" si="8"/>
        <v>62SENSUNTEPEQUE</v>
      </c>
      <c r="B106" s="202">
        <v>62</v>
      </c>
      <c r="C106" s="201" t="s">
        <v>181</v>
      </c>
      <c r="D106" s="242" t="s">
        <v>96</v>
      </c>
      <c r="E106" s="233">
        <v>28</v>
      </c>
      <c r="F106" s="233">
        <v>28</v>
      </c>
      <c r="G106" s="233">
        <v>28</v>
      </c>
      <c r="H106" s="233"/>
      <c r="I106" s="233"/>
      <c r="J106" s="233"/>
      <c r="L106" s="54" t="str">
        <f t="shared" si="7"/>
        <v>44TIENDONA</v>
      </c>
      <c r="M106" s="201">
        <v>44</v>
      </c>
      <c r="N106" s="201" t="s">
        <v>190</v>
      </c>
      <c r="O106" s="242" t="s">
        <v>82</v>
      </c>
      <c r="P106" s="233">
        <v>14</v>
      </c>
      <c r="Q106" s="233">
        <v>14</v>
      </c>
      <c r="R106" s="233">
        <v>14</v>
      </c>
      <c r="S106" s="233"/>
      <c r="T106" s="233"/>
      <c r="U106" s="233"/>
      <c r="W106" s="45" t="str">
        <f t="shared" si="5"/>
        <v>50TIENDONA</v>
      </c>
      <c r="X106" s="45">
        <v>50</v>
      </c>
      <c r="Y106" s="45" t="s">
        <v>190</v>
      </c>
      <c r="Z106" s="45" t="s">
        <v>87</v>
      </c>
      <c r="AA106" s="45">
        <v>50</v>
      </c>
      <c r="AB106" s="45">
        <v>50</v>
      </c>
      <c r="AC106" s="45">
        <v>50</v>
      </c>
      <c r="AE106" s="227" t="str">
        <f t="shared" si="6"/>
        <v/>
      </c>
      <c r="AF106" s="227"/>
      <c r="AG106" s="227"/>
      <c r="AH106" s="227"/>
      <c r="AI106" s="227"/>
    </row>
    <row r="107" spans="1:35" ht="15.75">
      <c r="A107" s="175" t="str">
        <f t="shared" si="8"/>
        <v>63TIENDONA</v>
      </c>
      <c r="B107" s="201">
        <v>63</v>
      </c>
      <c r="C107" s="201" t="s">
        <v>190</v>
      </c>
      <c r="D107" s="242" t="s">
        <v>97</v>
      </c>
      <c r="E107" s="233">
        <v>22</v>
      </c>
      <c r="F107" s="233">
        <v>22</v>
      </c>
      <c r="G107" s="233">
        <v>22</v>
      </c>
      <c r="H107" s="233"/>
      <c r="I107" s="233"/>
      <c r="J107" s="233"/>
      <c r="L107" s="54" t="str">
        <f t="shared" si="7"/>
        <v>44CHALATENANGO</v>
      </c>
      <c r="M107" s="201">
        <v>44</v>
      </c>
      <c r="N107" s="201" t="s">
        <v>176</v>
      </c>
      <c r="O107" s="242" t="s">
        <v>82</v>
      </c>
      <c r="P107" s="233">
        <v>18</v>
      </c>
      <c r="Q107" s="233">
        <v>18</v>
      </c>
      <c r="R107" s="233">
        <v>18</v>
      </c>
      <c r="S107" s="233"/>
      <c r="T107" s="233"/>
      <c r="U107" s="233"/>
      <c r="W107" s="45" t="str">
        <f t="shared" si="5"/>
        <v>51TIENDONA</v>
      </c>
      <c r="X107" s="45">
        <v>51</v>
      </c>
      <c r="Y107" s="45" t="s">
        <v>190</v>
      </c>
      <c r="Z107" s="45" t="s">
        <v>87</v>
      </c>
      <c r="AA107" s="45">
        <v>7.75</v>
      </c>
      <c r="AB107" s="45">
        <v>7</v>
      </c>
      <c r="AC107" s="45">
        <v>8</v>
      </c>
      <c r="AE107" s="227" t="str">
        <f t="shared" si="6"/>
        <v/>
      </c>
      <c r="AF107" s="227"/>
      <c r="AG107" s="227"/>
      <c r="AH107" s="227"/>
      <c r="AI107" s="227"/>
    </row>
    <row r="108" spans="1:35" ht="15.75">
      <c r="A108" s="175" t="str">
        <f t="shared" si="8"/>
        <v>63SENSUNTEPEQUE</v>
      </c>
      <c r="B108" s="202">
        <v>63</v>
      </c>
      <c r="C108" s="201" t="s">
        <v>181</v>
      </c>
      <c r="D108" s="242" t="s">
        <v>97</v>
      </c>
      <c r="E108" s="233">
        <v>25</v>
      </c>
      <c r="F108" s="233">
        <v>24</v>
      </c>
      <c r="G108" s="233">
        <v>26</v>
      </c>
      <c r="H108" s="233"/>
      <c r="I108" s="233"/>
      <c r="J108" s="233"/>
      <c r="L108" s="54" t="str">
        <f t="shared" si="7"/>
        <v>45TIENDONA</v>
      </c>
      <c r="M108" s="202">
        <v>45</v>
      </c>
      <c r="N108" s="201" t="s">
        <v>190</v>
      </c>
      <c r="O108" s="242" t="s">
        <v>83</v>
      </c>
      <c r="P108" s="233">
        <v>12</v>
      </c>
      <c r="Q108" s="233">
        <v>12</v>
      </c>
      <c r="R108" s="233">
        <v>12</v>
      </c>
      <c r="S108" s="233"/>
      <c r="T108" s="233"/>
      <c r="U108" s="233"/>
      <c r="W108" s="45" t="str">
        <f t="shared" si="5"/>
        <v>52TIENDONA</v>
      </c>
      <c r="X108" s="45">
        <v>52</v>
      </c>
      <c r="Y108" s="45" t="s">
        <v>190</v>
      </c>
      <c r="Z108" s="45" t="s">
        <v>88</v>
      </c>
      <c r="AA108" s="45">
        <v>150</v>
      </c>
      <c r="AB108" s="45">
        <v>150</v>
      </c>
      <c r="AC108" s="45">
        <v>150</v>
      </c>
      <c r="AE108" s="227" t="str">
        <f t="shared" si="6"/>
        <v/>
      </c>
      <c r="AF108" s="227"/>
      <c r="AG108" s="227"/>
      <c r="AH108" s="227"/>
      <c r="AI108" s="227"/>
    </row>
    <row r="109" spans="1:35" ht="15.75">
      <c r="A109" s="175" t="str">
        <f t="shared" si="8"/>
        <v>64TIENDONA</v>
      </c>
      <c r="B109" s="201">
        <v>64</v>
      </c>
      <c r="C109" s="201" t="s">
        <v>190</v>
      </c>
      <c r="D109" s="242" t="s">
        <v>98</v>
      </c>
      <c r="E109" s="233">
        <v>9.6</v>
      </c>
      <c r="F109" s="233">
        <v>8</v>
      </c>
      <c r="G109" s="233">
        <v>10</v>
      </c>
      <c r="H109" s="233"/>
      <c r="I109" s="233"/>
      <c r="J109" s="233"/>
      <c r="L109" s="54" t="str">
        <f t="shared" si="7"/>
        <v>45COJUTEPEQUE</v>
      </c>
      <c r="M109" s="201">
        <v>45</v>
      </c>
      <c r="N109" s="201" t="s">
        <v>179</v>
      </c>
      <c r="O109" s="242" t="s">
        <v>83</v>
      </c>
      <c r="P109" s="233">
        <v>15.5</v>
      </c>
      <c r="Q109" s="233">
        <v>15</v>
      </c>
      <c r="R109" s="233">
        <v>16</v>
      </c>
      <c r="S109" s="233"/>
      <c r="T109" s="233"/>
      <c r="U109" s="233"/>
      <c r="W109" s="45" t="str">
        <f t="shared" si="5"/>
        <v>53TIENDONA</v>
      </c>
      <c r="X109" s="45">
        <v>53</v>
      </c>
      <c r="Y109" s="45" t="s">
        <v>190</v>
      </c>
      <c r="Z109" s="45" t="s">
        <v>89</v>
      </c>
      <c r="AA109" s="45">
        <v>100</v>
      </c>
      <c r="AB109" s="45">
        <v>100</v>
      </c>
      <c r="AC109" s="45">
        <v>100</v>
      </c>
      <c r="AE109" s="227" t="str">
        <f t="shared" si="6"/>
        <v/>
      </c>
      <c r="AF109" s="227"/>
      <c r="AG109" s="227"/>
      <c r="AH109" s="227"/>
      <c r="AI109" s="227"/>
    </row>
    <row r="110" spans="1:35" ht="15.75">
      <c r="A110" s="175" t="str">
        <f t="shared" si="8"/>
        <v>64SENSUNTEPEQUE</v>
      </c>
      <c r="B110" s="202">
        <v>64</v>
      </c>
      <c r="C110" s="201" t="s">
        <v>181</v>
      </c>
      <c r="D110" s="242" t="s">
        <v>98</v>
      </c>
      <c r="E110" s="233">
        <v>12.25</v>
      </c>
      <c r="F110" s="233">
        <v>12</v>
      </c>
      <c r="G110" s="233">
        <v>13</v>
      </c>
      <c r="H110" s="233"/>
      <c r="I110" s="233"/>
      <c r="J110" s="233"/>
      <c r="L110" s="54" t="str">
        <f t="shared" si="7"/>
        <v>49TIENDONA</v>
      </c>
      <c r="M110" s="201">
        <v>49</v>
      </c>
      <c r="N110" s="201" t="s">
        <v>190</v>
      </c>
      <c r="O110" s="242" t="s">
        <v>86</v>
      </c>
      <c r="P110" s="233">
        <v>16.5</v>
      </c>
      <c r="Q110" s="233">
        <v>16</v>
      </c>
      <c r="R110" s="233">
        <v>17</v>
      </c>
      <c r="S110" s="233"/>
      <c r="T110" s="233"/>
      <c r="U110" s="233"/>
      <c r="W110" s="45" t="str">
        <f t="shared" si="5"/>
        <v>54TIENDONA</v>
      </c>
      <c r="X110" s="45">
        <v>54</v>
      </c>
      <c r="Y110" s="45" t="s">
        <v>190</v>
      </c>
      <c r="Z110" s="45" t="s">
        <v>90</v>
      </c>
      <c r="AA110" s="45">
        <v>18.8</v>
      </c>
      <c r="AB110" s="45">
        <v>18</v>
      </c>
      <c r="AC110" s="45">
        <v>20</v>
      </c>
      <c r="AE110" s="227" t="str">
        <f t="shared" si="6"/>
        <v/>
      </c>
      <c r="AF110" s="227"/>
      <c r="AG110" s="227"/>
      <c r="AH110" s="227"/>
      <c r="AI110" s="227"/>
    </row>
    <row r="111" spans="1:35" ht="15.75">
      <c r="A111" s="175" t="str">
        <f t="shared" si="8"/>
        <v>65TIENDONA</v>
      </c>
      <c r="B111" s="201">
        <v>65</v>
      </c>
      <c r="C111" s="201" t="s">
        <v>190</v>
      </c>
      <c r="D111" s="242" t="s">
        <v>98</v>
      </c>
      <c r="E111" s="233">
        <v>8</v>
      </c>
      <c r="F111" s="233">
        <v>8</v>
      </c>
      <c r="G111" s="233">
        <v>8</v>
      </c>
      <c r="H111" s="233"/>
      <c r="I111" s="233"/>
      <c r="J111" s="233"/>
      <c r="L111" s="54" t="str">
        <f t="shared" si="7"/>
        <v>49COJUTEPEQUE</v>
      </c>
      <c r="M111" s="201">
        <v>49</v>
      </c>
      <c r="N111" s="201" t="s">
        <v>179</v>
      </c>
      <c r="O111" s="242" t="s">
        <v>86</v>
      </c>
      <c r="P111" s="233">
        <v>19</v>
      </c>
      <c r="Q111" s="233">
        <v>18</v>
      </c>
      <c r="R111" s="233">
        <v>20</v>
      </c>
      <c r="S111" s="233"/>
      <c r="T111" s="233"/>
      <c r="U111" s="233"/>
      <c r="W111" s="45" t="str">
        <f t="shared" si="5"/>
        <v>54SANTA ANA</v>
      </c>
      <c r="X111" s="45">
        <v>54</v>
      </c>
      <c r="Y111" s="45" t="s">
        <v>172</v>
      </c>
      <c r="Z111" s="45" t="s">
        <v>90</v>
      </c>
      <c r="AA111" s="45">
        <v>24</v>
      </c>
      <c r="AB111" s="45">
        <v>24</v>
      </c>
      <c r="AC111" s="45">
        <v>24</v>
      </c>
    </row>
    <row r="112" spans="1:35" ht="15.75">
      <c r="A112" s="175" t="str">
        <f t="shared" si="8"/>
        <v>65MERCADO CENTRAL</v>
      </c>
      <c r="B112" s="202">
        <v>65</v>
      </c>
      <c r="C112" s="201" t="s">
        <v>229</v>
      </c>
      <c r="D112" s="242" t="s">
        <v>98</v>
      </c>
      <c r="E112" s="233">
        <v>8</v>
      </c>
      <c r="F112" s="233">
        <v>8</v>
      </c>
      <c r="G112" s="233">
        <v>8</v>
      </c>
      <c r="H112" s="233"/>
      <c r="I112" s="233"/>
      <c r="J112" s="233"/>
      <c r="L112" s="54" t="str">
        <f t="shared" si="7"/>
        <v>49SAN FRANCISCO GOTERA</v>
      </c>
      <c r="M112" s="202">
        <v>49</v>
      </c>
      <c r="N112" s="201" t="s">
        <v>182</v>
      </c>
      <c r="O112" s="242" t="s">
        <v>86</v>
      </c>
      <c r="P112" s="233">
        <v>18.5</v>
      </c>
      <c r="Q112" s="233">
        <v>17</v>
      </c>
      <c r="R112" s="233">
        <v>20</v>
      </c>
      <c r="S112" s="233"/>
      <c r="T112" s="233"/>
      <c r="U112" s="233"/>
      <c r="W112" s="45" t="str">
        <f t="shared" si="5"/>
        <v>54COJUTEPEQUE</v>
      </c>
      <c r="X112" s="45">
        <v>54</v>
      </c>
      <c r="Y112" s="45" t="s">
        <v>179</v>
      </c>
      <c r="Z112" s="45" t="s">
        <v>90</v>
      </c>
      <c r="AA112" s="45">
        <v>20</v>
      </c>
      <c r="AB112" s="45">
        <v>20</v>
      </c>
      <c r="AC112" s="45">
        <v>20</v>
      </c>
    </row>
    <row r="113" spans="1:29" ht="15.75">
      <c r="A113" s="175" t="str">
        <f t="shared" si="8"/>
        <v>66TIENDONA</v>
      </c>
      <c r="B113" s="202">
        <v>66</v>
      </c>
      <c r="C113" s="201" t="s">
        <v>190</v>
      </c>
      <c r="D113" s="242" t="s">
        <v>99</v>
      </c>
      <c r="E113" s="233">
        <v>70</v>
      </c>
      <c r="F113" s="233">
        <v>70</v>
      </c>
      <c r="G113" s="233">
        <v>70</v>
      </c>
      <c r="H113" s="233"/>
      <c r="I113" s="233"/>
      <c r="J113" s="233"/>
      <c r="L113" s="54" t="str">
        <f t="shared" si="7"/>
        <v>50TIENDONA</v>
      </c>
      <c r="M113" s="202">
        <v>50</v>
      </c>
      <c r="N113" s="201" t="s">
        <v>190</v>
      </c>
      <c r="O113" s="242" t="s">
        <v>87</v>
      </c>
      <c r="P113" s="233">
        <v>75</v>
      </c>
      <c r="Q113" s="233">
        <v>70</v>
      </c>
      <c r="R113" s="233">
        <v>80</v>
      </c>
      <c r="S113" s="233"/>
      <c r="T113" s="233"/>
      <c r="U113" s="233"/>
      <c r="W113" s="45" t="str">
        <f t="shared" si="5"/>
        <v>55TIENDONA</v>
      </c>
      <c r="X113" s="45">
        <v>55</v>
      </c>
      <c r="Y113" s="45" t="s">
        <v>190</v>
      </c>
      <c r="Z113" s="45" t="s">
        <v>140</v>
      </c>
      <c r="AA113" s="45">
        <v>20</v>
      </c>
      <c r="AB113" s="45">
        <v>20</v>
      </c>
      <c r="AC113" s="45">
        <v>20</v>
      </c>
    </row>
    <row r="114" spans="1:29" ht="15.75">
      <c r="A114" s="175" t="str">
        <f t="shared" si="8"/>
        <v>67TIENDONA</v>
      </c>
      <c r="B114" s="202">
        <v>67</v>
      </c>
      <c r="C114" s="201" t="s">
        <v>190</v>
      </c>
      <c r="D114" s="242" t="s">
        <v>100</v>
      </c>
      <c r="E114" s="233">
        <v>68.333333333333329</v>
      </c>
      <c r="F114" s="233">
        <v>65</v>
      </c>
      <c r="G114" s="233">
        <v>70</v>
      </c>
      <c r="H114" s="233"/>
      <c r="I114" s="233"/>
      <c r="J114" s="233"/>
      <c r="L114" s="54" t="str">
        <f t="shared" si="7"/>
        <v>51TIENDONA</v>
      </c>
      <c r="M114" s="201">
        <v>51</v>
      </c>
      <c r="N114" s="201" t="s">
        <v>190</v>
      </c>
      <c r="O114" s="242" t="s">
        <v>87</v>
      </c>
      <c r="P114" s="233">
        <v>14.25</v>
      </c>
      <c r="Q114" s="233">
        <v>14</v>
      </c>
      <c r="R114" s="233">
        <v>15</v>
      </c>
      <c r="S114" s="233"/>
      <c r="T114" s="233"/>
      <c r="U114" s="233"/>
      <c r="W114" s="45" t="str">
        <f t="shared" si="5"/>
        <v>56TIENDONA</v>
      </c>
      <c r="X114" s="45">
        <v>56</v>
      </c>
      <c r="Y114" s="45" t="s">
        <v>190</v>
      </c>
      <c r="Z114" s="45" t="s">
        <v>91</v>
      </c>
      <c r="AA114" s="45">
        <v>20.8</v>
      </c>
      <c r="AB114" s="45">
        <v>20</v>
      </c>
      <c r="AC114" s="45">
        <v>22</v>
      </c>
    </row>
    <row r="115" spans="1:29" ht="15.75">
      <c r="A115" s="175" t="str">
        <f t="shared" si="8"/>
        <v>68TIENDONA</v>
      </c>
      <c r="B115" s="201">
        <v>68</v>
      </c>
      <c r="C115" s="201" t="s">
        <v>190</v>
      </c>
      <c r="D115" s="242" t="s">
        <v>101</v>
      </c>
      <c r="E115" s="233">
        <v>12</v>
      </c>
      <c r="F115" s="233">
        <v>12</v>
      </c>
      <c r="G115" s="233">
        <v>12</v>
      </c>
      <c r="H115" s="233"/>
      <c r="I115" s="233"/>
      <c r="J115" s="233"/>
      <c r="L115" s="54" t="str">
        <f t="shared" si="7"/>
        <v>52TIENDONA</v>
      </c>
      <c r="M115" s="202">
        <v>52</v>
      </c>
      <c r="N115" s="201" t="s">
        <v>190</v>
      </c>
      <c r="O115" s="242" t="s">
        <v>88</v>
      </c>
      <c r="P115" s="233">
        <v>225</v>
      </c>
      <c r="Q115" s="233">
        <v>225</v>
      </c>
      <c r="R115" s="233">
        <v>225</v>
      </c>
      <c r="S115" s="233"/>
      <c r="T115" s="233"/>
      <c r="U115" s="233"/>
      <c r="W115" s="45" t="str">
        <f t="shared" si="5"/>
        <v>56SANTA ANA</v>
      </c>
      <c r="X115" s="45">
        <v>56</v>
      </c>
      <c r="Y115" s="45" t="s">
        <v>172</v>
      </c>
      <c r="Z115" s="45" t="s">
        <v>91</v>
      </c>
      <c r="AA115" s="45">
        <v>25</v>
      </c>
      <c r="AB115" s="45">
        <v>24</v>
      </c>
      <c r="AC115" s="45">
        <v>26</v>
      </c>
    </row>
    <row r="116" spans="1:29" ht="15.75">
      <c r="A116" s="175" t="str">
        <f t="shared" si="8"/>
        <v>68SENSUNTEPEQUE</v>
      </c>
      <c r="B116" s="202">
        <v>68</v>
      </c>
      <c r="C116" s="201" t="s">
        <v>181</v>
      </c>
      <c r="D116" s="242" t="s">
        <v>101</v>
      </c>
      <c r="E116" s="233">
        <v>13</v>
      </c>
      <c r="F116" s="233">
        <v>12</v>
      </c>
      <c r="G116" s="233">
        <v>15</v>
      </c>
      <c r="H116" s="233"/>
      <c r="I116" s="233"/>
      <c r="J116" s="233"/>
      <c r="L116" s="54" t="str">
        <f t="shared" si="7"/>
        <v>52COJUTEPEQUE</v>
      </c>
      <c r="M116" s="202">
        <v>52</v>
      </c>
      <c r="N116" s="201" t="s">
        <v>179</v>
      </c>
      <c r="O116" s="242" t="s">
        <v>88</v>
      </c>
      <c r="P116" s="233">
        <v>300</v>
      </c>
      <c r="Q116" s="233">
        <v>300</v>
      </c>
      <c r="R116" s="233">
        <v>300</v>
      </c>
      <c r="S116" s="233"/>
      <c r="T116" s="233"/>
      <c r="U116" s="233"/>
      <c r="W116" s="45" t="str">
        <f t="shared" si="5"/>
        <v>56COJUTEPEQUE</v>
      </c>
      <c r="X116" s="45">
        <v>56</v>
      </c>
      <c r="Y116" s="45" t="s">
        <v>179</v>
      </c>
      <c r="Z116" s="45" t="s">
        <v>91</v>
      </c>
      <c r="AA116" s="45">
        <v>24</v>
      </c>
      <c r="AB116" s="45">
        <v>24</v>
      </c>
      <c r="AC116" s="45">
        <v>24</v>
      </c>
    </row>
    <row r="117" spans="1:29" ht="15.75">
      <c r="A117" s="175" t="str">
        <f t="shared" si="8"/>
        <v>69TIENDONA</v>
      </c>
      <c r="B117" s="201">
        <v>69</v>
      </c>
      <c r="C117" s="201" t="s">
        <v>190</v>
      </c>
      <c r="D117" s="242" t="s">
        <v>102</v>
      </c>
      <c r="E117" s="233">
        <v>7.666666666666667</v>
      </c>
      <c r="F117" s="233">
        <v>7</v>
      </c>
      <c r="G117" s="233">
        <v>9</v>
      </c>
      <c r="H117" s="233"/>
      <c r="I117" s="233"/>
      <c r="J117" s="233"/>
      <c r="L117" s="54" t="str">
        <f t="shared" si="7"/>
        <v>52SAN FRANCISCO GOTERA</v>
      </c>
      <c r="M117" s="201">
        <v>52</v>
      </c>
      <c r="N117" s="201" t="s">
        <v>182</v>
      </c>
      <c r="O117" s="242" t="s">
        <v>88</v>
      </c>
      <c r="P117" s="233">
        <v>275</v>
      </c>
      <c r="Q117" s="233">
        <v>200</v>
      </c>
      <c r="R117" s="233">
        <v>350</v>
      </c>
      <c r="S117" s="233"/>
      <c r="T117" s="233"/>
      <c r="U117" s="233"/>
      <c r="W117" s="45" t="str">
        <f t="shared" si="5"/>
        <v>57TIENDONA</v>
      </c>
      <c r="X117" s="45">
        <v>57</v>
      </c>
      <c r="Y117" s="45" t="s">
        <v>190</v>
      </c>
      <c r="Z117" s="45" t="s">
        <v>92</v>
      </c>
      <c r="AA117" s="45">
        <v>25</v>
      </c>
      <c r="AB117" s="45">
        <v>25</v>
      </c>
      <c r="AC117" s="45">
        <v>25</v>
      </c>
    </row>
    <row r="118" spans="1:29" ht="15.75">
      <c r="A118" s="175" t="str">
        <f t="shared" si="8"/>
        <v>69SENSUNTEPEQUE</v>
      </c>
      <c r="B118" s="201">
        <v>69</v>
      </c>
      <c r="C118" s="201" t="s">
        <v>181</v>
      </c>
      <c r="D118" s="242" t="s">
        <v>102</v>
      </c>
      <c r="E118" s="233">
        <v>9</v>
      </c>
      <c r="F118" s="233">
        <v>8</v>
      </c>
      <c r="G118" s="233">
        <v>10</v>
      </c>
      <c r="H118" s="233"/>
      <c r="I118" s="233"/>
      <c r="J118" s="233"/>
      <c r="L118" s="54" t="str">
        <f t="shared" si="7"/>
        <v>53TIENDONA</v>
      </c>
      <c r="M118" s="202">
        <v>53</v>
      </c>
      <c r="N118" s="201" t="s">
        <v>190</v>
      </c>
      <c r="O118" s="242" t="s">
        <v>89</v>
      </c>
      <c r="P118" s="233">
        <v>150</v>
      </c>
      <c r="Q118" s="233">
        <v>150</v>
      </c>
      <c r="R118" s="233">
        <v>150</v>
      </c>
      <c r="S118" s="233"/>
      <c r="T118" s="233"/>
      <c r="U118" s="233"/>
      <c r="W118" s="45" t="str">
        <f t="shared" si="5"/>
        <v>58TIENDONA</v>
      </c>
      <c r="X118" s="45">
        <v>58</v>
      </c>
      <c r="Y118" s="45" t="s">
        <v>190</v>
      </c>
      <c r="Z118" s="45" t="s">
        <v>93</v>
      </c>
      <c r="AA118" s="45">
        <v>15.166666666666666</v>
      </c>
      <c r="AB118" s="45">
        <v>15</v>
      </c>
      <c r="AC118" s="45">
        <v>16</v>
      </c>
    </row>
    <row r="119" spans="1:29" ht="15.75">
      <c r="A119" s="175" t="str">
        <f t="shared" si="8"/>
        <v>69MERCADO CENTRAL</v>
      </c>
      <c r="B119" s="202">
        <v>69</v>
      </c>
      <c r="C119" s="201" t="s">
        <v>229</v>
      </c>
      <c r="D119" s="242" t="s">
        <v>102</v>
      </c>
      <c r="E119" s="233">
        <v>8</v>
      </c>
      <c r="F119" s="233">
        <v>8</v>
      </c>
      <c r="G119" s="233">
        <v>8</v>
      </c>
      <c r="H119" s="233"/>
      <c r="I119" s="233"/>
      <c r="J119" s="233"/>
      <c r="L119" s="54" t="str">
        <f t="shared" si="7"/>
        <v>53CHALATENANGO</v>
      </c>
      <c r="M119" s="201">
        <v>53</v>
      </c>
      <c r="N119" s="201" t="s">
        <v>176</v>
      </c>
      <c r="O119" s="242" t="s">
        <v>89</v>
      </c>
      <c r="P119" s="233">
        <v>150</v>
      </c>
      <c r="Q119" s="233">
        <v>150</v>
      </c>
      <c r="R119" s="233">
        <v>150</v>
      </c>
      <c r="S119" s="233"/>
      <c r="T119" s="233"/>
      <c r="U119" s="233"/>
      <c r="W119" s="45" t="str">
        <f t="shared" si="5"/>
        <v>58SANTA ANA</v>
      </c>
      <c r="X119" s="45">
        <v>58</v>
      </c>
      <c r="Y119" s="45" t="s">
        <v>172</v>
      </c>
      <c r="Z119" s="45" t="s">
        <v>93</v>
      </c>
      <c r="AA119" s="45">
        <v>20</v>
      </c>
      <c r="AB119" s="45">
        <v>20</v>
      </c>
      <c r="AC119" s="45">
        <v>20</v>
      </c>
    </row>
    <row r="120" spans="1:29" ht="15.75">
      <c r="A120" s="175" t="str">
        <f t="shared" si="8"/>
        <v>72TIENDONA</v>
      </c>
      <c r="B120" s="201">
        <v>72</v>
      </c>
      <c r="C120" s="201" t="s">
        <v>190</v>
      </c>
      <c r="D120" s="242" t="s">
        <v>103</v>
      </c>
      <c r="E120" s="233">
        <v>14.75</v>
      </c>
      <c r="F120" s="233">
        <v>14</v>
      </c>
      <c r="G120" s="233">
        <v>15</v>
      </c>
      <c r="H120" s="233"/>
      <c r="I120" s="233"/>
      <c r="J120" s="233"/>
      <c r="L120" s="54" t="str">
        <f t="shared" si="7"/>
        <v>54TIENDONA</v>
      </c>
      <c r="M120" s="202">
        <v>54</v>
      </c>
      <c r="N120" s="201" t="s">
        <v>190</v>
      </c>
      <c r="O120" s="242" t="s">
        <v>90</v>
      </c>
      <c r="P120" s="233">
        <v>12</v>
      </c>
      <c r="Q120" s="233">
        <v>12</v>
      </c>
      <c r="R120" s="233">
        <v>12</v>
      </c>
      <c r="S120" s="233"/>
      <c r="T120" s="233"/>
      <c r="U120" s="233"/>
      <c r="W120" s="45" t="str">
        <f t="shared" si="5"/>
        <v>58COJUTEPEQUE</v>
      </c>
      <c r="X120" s="45">
        <v>58</v>
      </c>
      <c r="Y120" s="45" t="s">
        <v>179</v>
      </c>
      <c r="Z120" s="45" t="s">
        <v>93</v>
      </c>
      <c r="AA120" s="45">
        <v>20</v>
      </c>
      <c r="AB120" s="45">
        <v>20</v>
      </c>
      <c r="AC120" s="45">
        <v>20</v>
      </c>
    </row>
    <row r="121" spans="1:29" ht="15.75">
      <c r="A121" s="175" t="str">
        <f t="shared" si="8"/>
        <v>72SENSUNTEPEQUE</v>
      </c>
      <c r="B121" s="201">
        <v>72</v>
      </c>
      <c r="C121" s="201" t="s">
        <v>181</v>
      </c>
      <c r="D121" s="242" t="s">
        <v>103</v>
      </c>
      <c r="E121" s="233">
        <v>15.25</v>
      </c>
      <c r="F121" s="233">
        <v>12</v>
      </c>
      <c r="G121" s="233">
        <v>18</v>
      </c>
      <c r="H121" s="233"/>
      <c r="I121" s="233"/>
      <c r="J121" s="233"/>
      <c r="L121" s="54" t="str">
        <f t="shared" si="7"/>
        <v>54COJUTEPEQUE</v>
      </c>
      <c r="M121" s="201">
        <v>54</v>
      </c>
      <c r="N121" s="201" t="s">
        <v>179</v>
      </c>
      <c r="O121" s="242" t="s">
        <v>90</v>
      </c>
      <c r="P121" s="233">
        <v>15</v>
      </c>
      <c r="Q121" s="233">
        <v>15</v>
      </c>
      <c r="R121" s="233">
        <v>15</v>
      </c>
      <c r="S121" s="233"/>
      <c r="T121" s="233"/>
      <c r="U121" s="233"/>
      <c r="W121" s="45" t="str">
        <f t="shared" si="5"/>
        <v>59TIENDONA</v>
      </c>
      <c r="X121" s="45">
        <v>59</v>
      </c>
      <c r="Y121" s="45" t="s">
        <v>190</v>
      </c>
      <c r="Z121" s="45" t="s">
        <v>94</v>
      </c>
      <c r="AA121" s="45">
        <v>6</v>
      </c>
      <c r="AB121" s="45">
        <v>6</v>
      </c>
      <c r="AC121" s="45">
        <v>6</v>
      </c>
    </row>
    <row r="122" spans="1:29" ht="15.75">
      <c r="A122" s="175" t="str">
        <f t="shared" si="8"/>
        <v>72MERCADO CENTRAL</v>
      </c>
      <c r="B122" s="202">
        <v>72</v>
      </c>
      <c r="C122" s="201" t="s">
        <v>229</v>
      </c>
      <c r="D122" s="242" t="s">
        <v>103</v>
      </c>
      <c r="E122" s="233">
        <v>15</v>
      </c>
      <c r="F122" s="233">
        <v>15</v>
      </c>
      <c r="G122" s="233">
        <v>15</v>
      </c>
      <c r="H122" s="233"/>
      <c r="I122" s="233"/>
      <c r="J122" s="233"/>
      <c r="L122" s="54" t="str">
        <f t="shared" si="7"/>
        <v>54SAN FRANCISCO GOTERA</v>
      </c>
      <c r="M122" s="201">
        <v>54</v>
      </c>
      <c r="N122" s="201" t="s">
        <v>182</v>
      </c>
      <c r="O122" s="242" t="s">
        <v>90</v>
      </c>
      <c r="P122" s="233">
        <v>17.5</v>
      </c>
      <c r="Q122" s="233">
        <v>17</v>
      </c>
      <c r="R122" s="233">
        <v>18</v>
      </c>
      <c r="S122" s="233"/>
      <c r="T122" s="233"/>
      <c r="U122" s="233"/>
      <c r="W122" s="45" t="str">
        <f t="shared" si="5"/>
        <v>59COJUTEPEQUE</v>
      </c>
      <c r="X122" s="45">
        <v>59</v>
      </c>
      <c r="Y122" s="45" t="s">
        <v>179</v>
      </c>
      <c r="Z122" s="45" t="s">
        <v>94</v>
      </c>
      <c r="AA122" s="45">
        <v>10</v>
      </c>
      <c r="AB122" s="45">
        <v>10</v>
      </c>
      <c r="AC122" s="45">
        <v>10</v>
      </c>
    </row>
    <row r="123" spans="1:29" ht="15.75">
      <c r="A123" s="175" t="str">
        <f t="shared" si="8"/>
        <v>73TIENDONA</v>
      </c>
      <c r="B123" s="201">
        <v>73</v>
      </c>
      <c r="C123" s="201" t="s">
        <v>190</v>
      </c>
      <c r="D123" s="242" t="s">
        <v>104</v>
      </c>
      <c r="E123" s="233">
        <v>12.75</v>
      </c>
      <c r="F123" s="233">
        <v>12</v>
      </c>
      <c r="G123" s="233">
        <v>13</v>
      </c>
      <c r="H123" s="233"/>
      <c r="I123" s="233"/>
      <c r="J123" s="233"/>
      <c r="L123" s="54" t="str">
        <f t="shared" si="7"/>
        <v>56TIENDONA</v>
      </c>
      <c r="M123" s="202">
        <v>56</v>
      </c>
      <c r="N123" s="201" t="s">
        <v>190</v>
      </c>
      <c r="O123" s="242" t="s">
        <v>91</v>
      </c>
      <c r="P123" s="233">
        <v>13.833333333333334</v>
      </c>
      <c r="Q123" s="233">
        <v>11</v>
      </c>
      <c r="R123" s="233">
        <v>15</v>
      </c>
      <c r="S123" s="233"/>
      <c r="T123" s="233"/>
      <c r="U123" s="233"/>
      <c r="W123" s="45" t="str">
        <f t="shared" si="5"/>
        <v>62TIENDONA</v>
      </c>
      <c r="X123" s="45">
        <v>62</v>
      </c>
      <c r="Y123" s="45" t="s">
        <v>190</v>
      </c>
      <c r="Z123" s="45" t="s">
        <v>96</v>
      </c>
      <c r="AA123" s="45">
        <v>21.5</v>
      </c>
      <c r="AB123" s="45">
        <v>21</v>
      </c>
      <c r="AC123" s="45">
        <v>22</v>
      </c>
    </row>
    <row r="124" spans="1:29" ht="15.75">
      <c r="A124" s="175" t="str">
        <f t="shared" si="8"/>
        <v>73SENSUNTEPEQUE</v>
      </c>
      <c r="B124" s="202">
        <v>73</v>
      </c>
      <c r="C124" s="201" t="s">
        <v>181</v>
      </c>
      <c r="D124" s="242" t="s">
        <v>104</v>
      </c>
      <c r="E124" s="233">
        <v>15</v>
      </c>
      <c r="F124" s="233">
        <v>15</v>
      </c>
      <c r="G124" s="233">
        <v>15</v>
      </c>
      <c r="H124" s="233"/>
      <c r="I124" s="233"/>
      <c r="J124" s="233"/>
      <c r="L124" s="54" t="str">
        <f t="shared" si="7"/>
        <v>56MERCADO CENTRAL</v>
      </c>
      <c r="M124" s="201">
        <v>56</v>
      </c>
      <c r="N124" s="201" t="s">
        <v>229</v>
      </c>
      <c r="O124" s="242" t="s">
        <v>91</v>
      </c>
      <c r="P124" s="233">
        <v>14</v>
      </c>
      <c r="Q124" s="233">
        <v>14</v>
      </c>
      <c r="R124" s="233">
        <v>14</v>
      </c>
      <c r="S124" s="233"/>
      <c r="T124" s="233"/>
      <c r="U124" s="233"/>
      <c r="W124" s="45" t="str">
        <f t="shared" si="5"/>
        <v>62COJUTEPEQUE</v>
      </c>
      <c r="X124" s="45">
        <v>62</v>
      </c>
      <c r="Y124" s="45" t="s">
        <v>179</v>
      </c>
      <c r="Z124" s="45" t="s">
        <v>96</v>
      </c>
      <c r="AA124" s="45">
        <v>24</v>
      </c>
      <c r="AB124" s="45">
        <v>24</v>
      </c>
      <c r="AC124" s="45">
        <v>24</v>
      </c>
    </row>
    <row r="125" spans="1:29" ht="15.75">
      <c r="A125" s="175" t="str">
        <f t="shared" si="8"/>
        <v>74TIENDONA</v>
      </c>
      <c r="B125" s="201">
        <v>74</v>
      </c>
      <c r="C125" s="201" t="s">
        <v>190</v>
      </c>
      <c r="D125" s="242" t="s">
        <v>105</v>
      </c>
      <c r="E125" s="233">
        <v>12</v>
      </c>
      <c r="F125" s="233">
        <v>12</v>
      </c>
      <c r="G125" s="233">
        <v>12</v>
      </c>
      <c r="H125" s="233"/>
      <c r="I125" s="233"/>
      <c r="J125" s="233"/>
      <c r="L125" s="54" t="str">
        <f t="shared" si="7"/>
        <v>56COJUTEPEQUE</v>
      </c>
      <c r="M125" s="201">
        <v>56</v>
      </c>
      <c r="N125" s="201" t="s">
        <v>179</v>
      </c>
      <c r="O125" s="242" t="s">
        <v>91</v>
      </c>
      <c r="P125" s="233">
        <v>18.333333333333332</v>
      </c>
      <c r="Q125" s="233">
        <v>15</v>
      </c>
      <c r="R125" s="233">
        <v>20</v>
      </c>
      <c r="S125" s="233"/>
      <c r="T125" s="233"/>
      <c r="U125" s="233"/>
      <c r="W125" s="45" t="str">
        <f t="shared" si="5"/>
        <v>63TIENDONA</v>
      </c>
      <c r="X125" s="45">
        <v>63</v>
      </c>
      <c r="Y125" s="45" t="s">
        <v>190</v>
      </c>
      <c r="Z125" s="45" t="s">
        <v>97</v>
      </c>
      <c r="AA125" s="45">
        <v>19.5</v>
      </c>
      <c r="AB125" s="45">
        <v>19</v>
      </c>
      <c r="AC125" s="45">
        <v>20</v>
      </c>
    </row>
    <row r="126" spans="1:29" ht="15.75">
      <c r="A126" s="175" t="str">
        <f t="shared" si="8"/>
        <v>74SENSUNTEPEQUE</v>
      </c>
      <c r="B126" s="202">
        <v>74</v>
      </c>
      <c r="C126" s="201" t="s">
        <v>181</v>
      </c>
      <c r="D126" s="242" t="s">
        <v>105</v>
      </c>
      <c r="E126" s="233">
        <v>12</v>
      </c>
      <c r="F126" s="233">
        <v>12</v>
      </c>
      <c r="G126" s="233">
        <v>12</v>
      </c>
      <c r="H126" s="233"/>
      <c r="I126" s="233"/>
      <c r="J126" s="233"/>
      <c r="L126" s="54" t="str">
        <f t="shared" si="7"/>
        <v>56CHALATENANGO</v>
      </c>
      <c r="M126" s="201">
        <v>56</v>
      </c>
      <c r="N126" s="201" t="s">
        <v>176</v>
      </c>
      <c r="O126" s="242" t="s">
        <v>91</v>
      </c>
      <c r="P126" s="233">
        <v>20</v>
      </c>
      <c r="Q126" s="233">
        <v>20</v>
      </c>
      <c r="R126" s="233">
        <v>20</v>
      </c>
      <c r="S126" s="233"/>
      <c r="T126" s="233"/>
      <c r="U126" s="233"/>
      <c r="W126" s="45" t="str">
        <f t="shared" si="5"/>
        <v>63COJUTEPEQUE</v>
      </c>
      <c r="X126" s="45">
        <v>63</v>
      </c>
      <c r="Y126" s="45" t="s">
        <v>179</v>
      </c>
      <c r="Z126" s="45" t="s">
        <v>97</v>
      </c>
      <c r="AA126" s="45">
        <v>21</v>
      </c>
      <c r="AB126" s="45">
        <v>21</v>
      </c>
      <c r="AC126" s="45">
        <v>21</v>
      </c>
    </row>
    <row r="127" spans="1:29" ht="15.75">
      <c r="A127" s="175" t="str">
        <f t="shared" si="8"/>
        <v>75TIENDONA</v>
      </c>
      <c r="B127" s="202">
        <v>75</v>
      </c>
      <c r="C127" s="201" t="s">
        <v>190</v>
      </c>
      <c r="D127" s="242" t="s">
        <v>106</v>
      </c>
      <c r="E127" s="233">
        <v>8</v>
      </c>
      <c r="F127" s="233">
        <v>8</v>
      </c>
      <c r="G127" s="233">
        <v>8</v>
      </c>
      <c r="H127" s="233"/>
      <c r="I127" s="233"/>
      <c r="J127" s="233"/>
      <c r="L127" s="54" t="str">
        <f t="shared" si="7"/>
        <v>57TIENDONA</v>
      </c>
      <c r="M127" s="202">
        <v>57</v>
      </c>
      <c r="N127" s="201" t="s">
        <v>190</v>
      </c>
      <c r="O127" s="242" t="s">
        <v>92</v>
      </c>
      <c r="P127" s="233">
        <v>45</v>
      </c>
      <c r="Q127" s="233">
        <v>45</v>
      </c>
      <c r="R127" s="233">
        <v>45</v>
      </c>
      <c r="S127" s="233"/>
      <c r="T127" s="233"/>
      <c r="U127" s="233"/>
      <c r="W127" s="45" t="str">
        <f t="shared" si="5"/>
        <v>64TIENDONA</v>
      </c>
      <c r="X127" s="45">
        <v>64</v>
      </c>
      <c r="Y127" s="45" t="s">
        <v>190</v>
      </c>
      <c r="Z127" s="45" t="s">
        <v>98</v>
      </c>
      <c r="AA127" s="45">
        <v>8.1999999999999993</v>
      </c>
      <c r="AB127" s="45">
        <v>8</v>
      </c>
      <c r="AC127" s="45">
        <v>9</v>
      </c>
    </row>
    <row r="128" spans="1:29" ht="15.75">
      <c r="A128" s="175" t="str">
        <f t="shared" si="8"/>
        <v>76TIENDONA</v>
      </c>
      <c r="B128" s="201">
        <v>76</v>
      </c>
      <c r="C128" s="201" t="s">
        <v>190</v>
      </c>
      <c r="D128" s="242" t="s">
        <v>107</v>
      </c>
      <c r="E128" s="233">
        <v>4</v>
      </c>
      <c r="F128" s="233">
        <v>4</v>
      </c>
      <c r="G128" s="233">
        <v>4</v>
      </c>
      <c r="H128" s="233"/>
      <c r="I128" s="233"/>
      <c r="J128" s="233"/>
      <c r="L128" s="54" t="str">
        <f t="shared" si="7"/>
        <v>57COJUTEPEQUE</v>
      </c>
      <c r="M128" s="202">
        <v>57</v>
      </c>
      <c r="N128" s="201" t="s">
        <v>179</v>
      </c>
      <c r="O128" s="242" t="s">
        <v>92</v>
      </c>
      <c r="P128" s="233">
        <v>42.5</v>
      </c>
      <c r="Q128" s="233">
        <v>40</v>
      </c>
      <c r="R128" s="233">
        <v>45</v>
      </c>
      <c r="S128" s="233"/>
      <c r="T128" s="233"/>
      <c r="U128" s="233"/>
      <c r="W128" s="45" t="str">
        <f t="shared" si="5"/>
        <v>64COJUTEPEQUE</v>
      </c>
      <c r="X128" s="45">
        <v>64</v>
      </c>
      <c r="Y128" s="45" t="s">
        <v>179</v>
      </c>
      <c r="Z128" s="45" t="s">
        <v>98</v>
      </c>
      <c r="AA128" s="45">
        <v>9</v>
      </c>
      <c r="AB128" s="45">
        <v>9</v>
      </c>
      <c r="AC128" s="45">
        <v>9</v>
      </c>
    </row>
    <row r="129" spans="1:29" ht="15.75">
      <c r="A129" s="175" t="str">
        <f t="shared" si="8"/>
        <v>76SENSUNTEPEQUE</v>
      </c>
      <c r="B129" s="202">
        <v>76</v>
      </c>
      <c r="C129" s="201" t="s">
        <v>181</v>
      </c>
      <c r="D129" s="242" t="s">
        <v>107</v>
      </c>
      <c r="E129" s="233">
        <v>6.5</v>
      </c>
      <c r="F129" s="233">
        <v>5</v>
      </c>
      <c r="G129" s="233">
        <v>8</v>
      </c>
      <c r="H129" s="233"/>
      <c r="I129" s="233"/>
      <c r="J129" s="233"/>
      <c r="L129" s="54" t="str">
        <f t="shared" si="7"/>
        <v>57CHALATENANGO</v>
      </c>
      <c r="M129" s="201">
        <v>57</v>
      </c>
      <c r="N129" s="201" t="s">
        <v>176</v>
      </c>
      <c r="O129" s="242" t="s">
        <v>92</v>
      </c>
      <c r="P129" s="233">
        <v>40</v>
      </c>
      <c r="Q129" s="233">
        <v>40</v>
      </c>
      <c r="R129" s="233">
        <v>40</v>
      </c>
      <c r="S129" s="233"/>
      <c r="T129" s="233"/>
      <c r="U129" s="233"/>
      <c r="W129" s="45" t="str">
        <f t="shared" si="5"/>
        <v>65TIENDONA</v>
      </c>
      <c r="X129" s="45">
        <v>65</v>
      </c>
      <c r="Y129" s="45" t="s">
        <v>190</v>
      </c>
      <c r="Z129" s="45" t="s">
        <v>98</v>
      </c>
      <c r="AA129" s="45">
        <v>7</v>
      </c>
      <c r="AB129" s="45">
        <v>7</v>
      </c>
      <c r="AC129" s="45">
        <v>7</v>
      </c>
    </row>
    <row r="130" spans="1:29" ht="15.75">
      <c r="A130" s="175" t="str">
        <f t="shared" si="8"/>
        <v>77TIENDONA</v>
      </c>
      <c r="B130" s="202">
        <v>77</v>
      </c>
      <c r="C130" s="201" t="s">
        <v>190</v>
      </c>
      <c r="D130" s="242" t="s">
        <v>108</v>
      </c>
      <c r="E130" s="233">
        <v>3</v>
      </c>
      <c r="F130" s="233">
        <v>3</v>
      </c>
      <c r="G130" s="233">
        <v>3</v>
      </c>
      <c r="H130" s="233"/>
      <c r="I130" s="233"/>
      <c r="J130" s="233"/>
      <c r="L130" s="54" t="str">
        <f t="shared" si="7"/>
        <v>57SAN FRANCISCO GOTERA</v>
      </c>
      <c r="M130" s="201">
        <v>57</v>
      </c>
      <c r="N130" s="201" t="s">
        <v>182</v>
      </c>
      <c r="O130" s="242" t="s">
        <v>92</v>
      </c>
      <c r="P130" s="233">
        <v>41</v>
      </c>
      <c r="Q130" s="233">
        <v>40</v>
      </c>
      <c r="R130" s="233">
        <v>42</v>
      </c>
      <c r="S130" s="233"/>
      <c r="T130" s="233"/>
      <c r="U130" s="233"/>
      <c r="W130" s="45" t="str">
        <f t="shared" si="5"/>
        <v>66TIENDONA</v>
      </c>
      <c r="X130" s="45">
        <v>66</v>
      </c>
      <c r="Y130" s="45" t="s">
        <v>190</v>
      </c>
      <c r="Z130" s="45" t="s">
        <v>99</v>
      </c>
      <c r="AA130" s="45">
        <v>50</v>
      </c>
      <c r="AB130" s="45">
        <v>50</v>
      </c>
      <c r="AC130" s="45">
        <v>50</v>
      </c>
    </row>
    <row r="131" spans="1:29" ht="15.75">
      <c r="A131" s="175" t="str">
        <f t="shared" si="8"/>
        <v>78TIENDONA</v>
      </c>
      <c r="B131" s="201">
        <v>78</v>
      </c>
      <c r="C131" s="201" t="s">
        <v>190</v>
      </c>
      <c r="D131" s="242" t="s">
        <v>109</v>
      </c>
      <c r="E131" s="233">
        <v>32</v>
      </c>
      <c r="F131" s="233">
        <v>32</v>
      </c>
      <c r="G131" s="233">
        <v>32</v>
      </c>
      <c r="H131" s="233"/>
      <c r="I131" s="233"/>
      <c r="J131" s="233"/>
      <c r="L131" s="54" t="str">
        <f t="shared" si="7"/>
        <v>58TIENDONA</v>
      </c>
      <c r="M131" s="202">
        <v>58</v>
      </c>
      <c r="N131" s="201" t="s">
        <v>190</v>
      </c>
      <c r="O131" s="242" t="s">
        <v>93</v>
      </c>
      <c r="P131" s="233">
        <v>29</v>
      </c>
      <c r="Q131" s="233">
        <v>28</v>
      </c>
      <c r="R131" s="233">
        <v>30</v>
      </c>
      <c r="S131" s="233"/>
      <c r="T131" s="233"/>
      <c r="U131" s="233"/>
      <c r="W131" s="45" t="str">
        <f t="shared" si="5"/>
        <v>67TIENDONA</v>
      </c>
      <c r="X131" s="45">
        <v>67</v>
      </c>
      <c r="Y131" s="45" t="s">
        <v>190</v>
      </c>
      <c r="Z131" s="45" t="s">
        <v>100</v>
      </c>
      <c r="AA131" s="45">
        <v>23.2</v>
      </c>
      <c r="AB131" s="45">
        <v>22</v>
      </c>
      <c r="AC131" s="45">
        <v>24</v>
      </c>
    </row>
    <row r="132" spans="1:29" ht="15.75">
      <c r="A132" s="175" t="str">
        <f t="shared" si="8"/>
        <v>78SENSUNTEPEQUE</v>
      </c>
      <c r="B132" s="201">
        <v>78</v>
      </c>
      <c r="C132" s="201" t="s">
        <v>181</v>
      </c>
      <c r="D132" s="242" t="s">
        <v>109</v>
      </c>
      <c r="E132" s="233">
        <v>40</v>
      </c>
      <c r="F132" s="233">
        <v>40</v>
      </c>
      <c r="G132" s="233">
        <v>40</v>
      </c>
      <c r="H132" s="233"/>
      <c r="I132" s="233"/>
      <c r="J132" s="233"/>
      <c r="L132" s="54" t="str">
        <f t="shared" si="7"/>
        <v>58MERCADO CENTRAL</v>
      </c>
      <c r="M132" s="201">
        <v>58</v>
      </c>
      <c r="N132" s="201" t="s">
        <v>229</v>
      </c>
      <c r="O132" s="242" t="s">
        <v>93</v>
      </c>
      <c r="P132" s="233">
        <v>28</v>
      </c>
      <c r="Q132" s="233">
        <v>28</v>
      </c>
      <c r="R132" s="233">
        <v>28</v>
      </c>
      <c r="S132" s="233"/>
      <c r="T132" s="233"/>
      <c r="U132" s="233"/>
      <c r="W132" s="45" t="str">
        <f t="shared" si="5"/>
        <v>67COJUTEPEQUE</v>
      </c>
      <c r="X132" s="45">
        <v>67</v>
      </c>
      <c r="Y132" s="45" t="s">
        <v>179</v>
      </c>
      <c r="Z132" s="45" t="s">
        <v>100</v>
      </c>
      <c r="AA132" s="45">
        <v>20</v>
      </c>
      <c r="AB132" s="45">
        <v>20</v>
      </c>
      <c r="AC132" s="45">
        <v>20</v>
      </c>
    </row>
    <row r="133" spans="1:29" ht="15.75">
      <c r="A133" s="175" t="str">
        <f t="shared" si="8"/>
        <v>78MERCADO CENTRAL</v>
      </c>
      <c r="B133" s="202">
        <v>78</v>
      </c>
      <c r="C133" s="201" t="s">
        <v>229</v>
      </c>
      <c r="D133" s="242" t="s">
        <v>109</v>
      </c>
      <c r="E133" s="233">
        <v>32</v>
      </c>
      <c r="F133" s="233">
        <v>32</v>
      </c>
      <c r="G133" s="233">
        <v>32</v>
      </c>
      <c r="H133" s="233"/>
      <c r="I133" s="233"/>
      <c r="J133" s="233"/>
      <c r="L133" s="54" t="str">
        <f t="shared" si="7"/>
        <v>58COJUTEPEQUE</v>
      </c>
      <c r="M133" s="202">
        <v>58</v>
      </c>
      <c r="N133" s="201" t="s">
        <v>179</v>
      </c>
      <c r="O133" s="242" t="s">
        <v>93</v>
      </c>
      <c r="P133" s="233">
        <v>30</v>
      </c>
      <c r="Q133" s="233">
        <v>30</v>
      </c>
      <c r="R133" s="233">
        <v>30</v>
      </c>
      <c r="S133" s="233"/>
      <c r="T133" s="233"/>
      <c r="U133" s="233"/>
      <c r="W133" s="45" t="str">
        <f t="shared" si="5"/>
        <v>68TIENDONA</v>
      </c>
      <c r="X133" s="45">
        <v>68</v>
      </c>
      <c r="Y133" s="45" t="s">
        <v>190</v>
      </c>
      <c r="Z133" s="45" t="s">
        <v>101</v>
      </c>
      <c r="AA133" s="45">
        <v>10</v>
      </c>
      <c r="AB133" s="45">
        <v>10</v>
      </c>
      <c r="AC133" s="45">
        <v>10</v>
      </c>
    </row>
    <row r="134" spans="1:29" ht="15.75">
      <c r="A134" s="175" t="str">
        <f t="shared" si="8"/>
        <v>79TIENDONA</v>
      </c>
      <c r="B134" s="201">
        <v>79</v>
      </c>
      <c r="C134" s="201" t="s">
        <v>190</v>
      </c>
      <c r="D134" s="242" t="s">
        <v>110</v>
      </c>
      <c r="E134" s="233">
        <v>10</v>
      </c>
      <c r="F134" s="233">
        <v>10</v>
      </c>
      <c r="G134" s="233">
        <v>10</v>
      </c>
      <c r="H134" s="233"/>
      <c r="I134" s="233"/>
      <c r="J134" s="233"/>
      <c r="L134" s="54" t="str">
        <f t="shared" si="7"/>
        <v>58CHALATENANGO</v>
      </c>
      <c r="M134" s="201">
        <v>58</v>
      </c>
      <c r="N134" s="201" t="s">
        <v>176</v>
      </c>
      <c r="O134" s="242" t="s">
        <v>93</v>
      </c>
      <c r="P134" s="233">
        <v>35</v>
      </c>
      <c r="Q134" s="233">
        <v>35</v>
      </c>
      <c r="R134" s="233">
        <v>35</v>
      </c>
      <c r="S134" s="233"/>
      <c r="T134" s="233"/>
      <c r="U134" s="233"/>
      <c r="W134" s="45" t="str">
        <f t="shared" si="5"/>
        <v>68COJUTEPEQUE</v>
      </c>
      <c r="X134" s="45">
        <v>68</v>
      </c>
      <c r="Y134" s="45" t="s">
        <v>179</v>
      </c>
      <c r="Z134" s="45" t="s">
        <v>101</v>
      </c>
      <c r="AA134" s="45">
        <v>14</v>
      </c>
      <c r="AB134" s="45">
        <v>14</v>
      </c>
      <c r="AC134" s="45">
        <v>14</v>
      </c>
    </row>
    <row r="135" spans="1:29" ht="15.75">
      <c r="A135" s="175" t="str">
        <f t="shared" si="8"/>
        <v>79SENSUNTEPEQUE</v>
      </c>
      <c r="B135" s="201">
        <v>79</v>
      </c>
      <c r="C135" s="201" t="s">
        <v>181</v>
      </c>
      <c r="D135" s="242" t="s">
        <v>110</v>
      </c>
      <c r="E135" s="233">
        <v>13</v>
      </c>
      <c r="F135" s="233">
        <v>13</v>
      </c>
      <c r="G135" s="233">
        <v>13</v>
      </c>
      <c r="H135" s="233"/>
      <c r="I135" s="233"/>
      <c r="J135" s="233"/>
      <c r="L135" s="54" t="str">
        <f t="shared" ref="L135:L198" si="9">+M135&amp;N135</f>
        <v>58SAN FRANCISCO GOTERA</v>
      </c>
      <c r="M135" s="201">
        <v>58</v>
      </c>
      <c r="N135" s="201" t="s">
        <v>182</v>
      </c>
      <c r="O135" s="242" t="s">
        <v>93</v>
      </c>
      <c r="P135" s="233">
        <v>30</v>
      </c>
      <c r="Q135" s="233">
        <v>28</v>
      </c>
      <c r="R135" s="233">
        <v>32</v>
      </c>
      <c r="S135" s="233"/>
      <c r="T135" s="233"/>
      <c r="U135" s="233"/>
      <c r="W135" s="45" t="str">
        <f t="shared" si="5"/>
        <v>69TIENDONA</v>
      </c>
      <c r="X135" s="45">
        <v>69</v>
      </c>
      <c r="Y135" s="45" t="s">
        <v>190</v>
      </c>
      <c r="Z135" s="45" t="s">
        <v>102</v>
      </c>
      <c r="AA135" s="45">
        <v>8.75</v>
      </c>
      <c r="AB135" s="45">
        <v>8</v>
      </c>
      <c r="AC135" s="45">
        <v>9</v>
      </c>
    </row>
    <row r="136" spans="1:29" ht="15.75">
      <c r="A136" s="175" t="str">
        <f t="shared" si="8"/>
        <v>79MERCADO CENTRAL</v>
      </c>
      <c r="B136" s="202">
        <v>79</v>
      </c>
      <c r="C136" s="201" t="s">
        <v>229</v>
      </c>
      <c r="D136" s="242" t="s">
        <v>110</v>
      </c>
      <c r="E136" s="233">
        <v>18</v>
      </c>
      <c r="F136" s="233">
        <v>18</v>
      </c>
      <c r="G136" s="233">
        <v>18</v>
      </c>
      <c r="H136" s="233"/>
      <c r="I136" s="233"/>
      <c r="J136" s="233"/>
      <c r="L136" s="54" t="str">
        <f t="shared" si="9"/>
        <v>59TIENDONA</v>
      </c>
      <c r="M136" s="202">
        <v>59</v>
      </c>
      <c r="N136" s="201" t="s">
        <v>190</v>
      </c>
      <c r="O136" s="242" t="s">
        <v>94</v>
      </c>
      <c r="P136" s="233">
        <v>10.333333333333334</v>
      </c>
      <c r="Q136" s="233">
        <v>10</v>
      </c>
      <c r="R136" s="233">
        <v>11</v>
      </c>
      <c r="S136" s="233"/>
      <c r="T136" s="233"/>
      <c r="U136" s="233"/>
      <c r="W136" s="45" t="str">
        <f t="shared" si="5"/>
        <v>69COJUTEPEQUE</v>
      </c>
      <c r="X136" s="45">
        <v>69</v>
      </c>
      <c r="Y136" s="45" t="s">
        <v>179</v>
      </c>
      <c r="Z136" s="45" t="s">
        <v>102</v>
      </c>
      <c r="AA136" s="45">
        <v>5</v>
      </c>
      <c r="AB136" s="45">
        <v>5</v>
      </c>
      <c r="AC136" s="45">
        <v>5</v>
      </c>
    </row>
    <row r="137" spans="1:29" ht="15.75">
      <c r="A137" s="175" t="str">
        <f t="shared" si="8"/>
        <v>80TIENDONA</v>
      </c>
      <c r="B137" s="201">
        <v>80</v>
      </c>
      <c r="C137" s="201" t="s">
        <v>190</v>
      </c>
      <c r="D137" s="242" t="s">
        <v>111</v>
      </c>
      <c r="E137" s="233">
        <v>17</v>
      </c>
      <c r="F137" s="233">
        <v>17</v>
      </c>
      <c r="G137" s="233">
        <v>17</v>
      </c>
      <c r="H137" s="233"/>
      <c r="I137" s="233"/>
      <c r="J137" s="233"/>
      <c r="L137" s="54" t="str">
        <f t="shared" si="9"/>
        <v>59MERCADO CENTRAL</v>
      </c>
      <c r="M137" s="201">
        <v>59</v>
      </c>
      <c r="N137" s="201" t="s">
        <v>229</v>
      </c>
      <c r="O137" s="242" t="s">
        <v>94</v>
      </c>
      <c r="P137" s="233">
        <v>12</v>
      </c>
      <c r="Q137" s="233">
        <v>12</v>
      </c>
      <c r="R137" s="233">
        <v>12</v>
      </c>
      <c r="S137" s="233"/>
      <c r="T137" s="233"/>
      <c r="U137" s="233"/>
      <c r="W137" s="45" t="str">
        <f t="shared" si="5"/>
        <v>72TIENDONA</v>
      </c>
      <c r="X137" s="45">
        <v>72</v>
      </c>
      <c r="Y137" s="45" t="s">
        <v>190</v>
      </c>
      <c r="Z137" s="45" t="s">
        <v>103</v>
      </c>
      <c r="AA137" s="45">
        <v>12</v>
      </c>
      <c r="AB137" s="45">
        <v>12</v>
      </c>
      <c r="AC137" s="45">
        <v>12</v>
      </c>
    </row>
    <row r="138" spans="1:29" ht="15.75">
      <c r="A138" s="175" t="str">
        <f t="shared" si="8"/>
        <v>80SENSUNTEPEQUE</v>
      </c>
      <c r="B138" s="202">
        <v>80</v>
      </c>
      <c r="C138" s="201" t="s">
        <v>181</v>
      </c>
      <c r="D138" s="242" t="s">
        <v>111</v>
      </c>
      <c r="E138" s="233">
        <v>20</v>
      </c>
      <c r="F138" s="233">
        <v>20</v>
      </c>
      <c r="G138" s="233">
        <v>20</v>
      </c>
      <c r="H138" s="233"/>
      <c r="I138" s="233"/>
      <c r="J138" s="233"/>
      <c r="L138" s="54" t="str">
        <f t="shared" si="9"/>
        <v>59COJUTEPEQUE</v>
      </c>
      <c r="M138" s="201">
        <v>59</v>
      </c>
      <c r="N138" s="201" t="s">
        <v>179</v>
      </c>
      <c r="O138" s="242" t="s">
        <v>94</v>
      </c>
      <c r="P138" s="233">
        <v>10</v>
      </c>
      <c r="Q138" s="233">
        <v>10</v>
      </c>
      <c r="R138" s="233">
        <v>10</v>
      </c>
      <c r="S138" s="233"/>
      <c r="T138" s="233"/>
      <c r="U138" s="233"/>
      <c r="W138" s="45" t="str">
        <f t="shared" si="5"/>
        <v>73TIENDONA</v>
      </c>
      <c r="X138" s="45">
        <v>73</v>
      </c>
      <c r="Y138" s="45" t="s">
        <v>190</v>
      </c>
      <c r="Z138" s="45" t="s">
        <v>104</v>
      </c>
      <c r="AA138" s="45">
        <v>10</v>
      </c>
      <c r="AB138" s="45">
        <v>10</v>
      </c>
      <c r="AC138" s="45">
        <v>10</v>
      </c>
    </row>
    <row r="139" spans="1:29" ht="15.75">
      <c r="A139" s="175" t="str">
        <f t="shared" si="8"/>
        <v>81TIENDONA</v>
      </c>
      <c r="B139" s="202">
        <v>81</v>
      </c>
      <c r="C139" s="201" t="s">
        <v>190</v>
      </c>
      <c r="D139" s="242" t="s">
        <v>112</v>
      </c>
      <c r="E139" s="233">
        <v>14</v>
      </c>
      <c r="F139" s="233">
        <v>14</v>
      </c>
      <c r="G139" s="233">
        <v>14</v>
      </c>
      <c r="H139" s="233"/>
      <c r="I139" s="233"/>
      <c r="J139" s="233"/>
      <c r="L139" s="54" t="str">
        <f t="shared" si="9"/>
        <v>59SAN FRANCISCO GOTERA</v>
      </c>
      <c r="M139" s="201">
        <v>59</v>
      </c>
      <c r="N139" s="201" t="s">
        <v>182</v>
      </c>
      <c r="O139" s="242" t="s">
        <v>94</v>
      </c>
      <c r="P139" s="233">
        <v>16</v>
      </c>
      <c r="Q139" s="233">
        <v>16</v>
      </c>
      <c r="R139" s="233">
        <v>16</v>
      </c>
      <c r="S139" s="233"/>
      <c r="T139" s="233"/>
      <c r="U139" s="233"/>
      <c r="W139" s="45" t="str">
        <f t="shared" si="5"/>
        <v>74TIENDONA</v>
      </c>
      <c r="X139" s="45">
        <v>74</v>
      </c>
      <c r="Y139" s="45" t="s">
        <v>190</v>
      </c>
      <c r="Z139" s="45" t="s">
        <v>105</v>
      </c>
      <c r="AA139" s="45">
        <v>6</v>
      </c>
      <c r="AB139" s="45">
        <v>6</v>
      </c>
      <c r="AC139" s="45">
        <v>6</v>
      </c>
    </row>
    <row r="140" spans="1:29" ht="15.75">
      <c r="A140" s="175" t="str">
        <f t="shared" si="8"/>
        <v>82TIENDONA</v>
      </c>
      <c r="B140" s="202">
        <v>82</v>
      </c>
      <c r="C140" s="201" t="s">
        <v>190</v>
      </c>
      <c r="D140" s="242" t="s">
        <v>113</v>
      </c>
      <c r="E140" s="233">
        <v>14</v>
      </c>
      <c r="F140" s="233">
        <v>14</v>
      </c>
      <c r="G140" s="233">
        <v>14</v>
      </c>
      <c r="H140" s="233"/>
      <c r="I140" s="233"/>
      <c r="J140" s="233"/>
      <c r="L140" s="54" t="str">
        <f t="shared" si="9"/>
        <v>62TIENDONA</v>
      </c>
      <c r="M140" s="201">
        <v>62</v>
      </c>
      <c r="N140" s="201" t="s">
        <v>190</v>
      </c>
      <c r="O140" s="242" t="s">
        <v>96</v>
      </c>
      <c r="P140" s="233">
        <v>24.75</v>
      </c>
      <c r="Q140" s="233">
        <v>24</v>
      </c>
      <c r="R140" s="233">
        <v>25</v>
      </c>
      <c r="S140" s="233"/>
      <c r="T140" s="233"/>
      <c r="U140" s="233"/>
      <c r="W140" s="45" t="str">
        <f t="shared" si="5"/>
        <v>74COJUTEPEQUE</v>
      </c>
      <c r="X140" s="45">
        <v>74</v>
      </c>
      <c r="Y140" s="45" t="s">
        <v>179</v>
      </c>
      <c r="Z140" s="45" t="s">
        <v>105</v>
      </c>
      <c r="AA140" s="45">
        <v>10</v>
      </c>
      <c r="AB140" s="45">
        <v>10</v>
      </c>
      <c r="AC140" s="45">
        <v>10</v>
      </c>
    </row>
    <row r="141" spans="1:29" ht="15.75">
      <c r="A141" s="175" t="str">
        <f t="shared" si="8"/>
        <v>83TIENDONA</v>
      </c>
      <c r="B141" s="202">
        <v>83</v>
      </c>
      <c r="C141" s="201" t="s">
        <v>190</v>
      </c>
      <c r="D141" s="242" t="s">
        <v>114</v>
      </c>
      <c r="E141" s="233">
        <v>18</v>
      </c>
      <c r="F141" s="233">
        <v>18</v>
      </c>
      <c r="G141" s="233">
        <v>18</v>
      </c>
      <c r="H141" s="233"/>
      <c r="I141" s="233"/>
      <c r="J141" s="233"/>
      <c r="L141" s="54" t="str">
        <f t="shared" si="9"/>
        <v>62MERCADO CENTRAL</v>
      </c>
      <c r="M141" s="201">
        <v>62</v>
      </c>
      <c r="N141" s="201" t="s">
        <v>229</v>
      </c>
      <c r="O141" s="242" t="s">
        <v>96</v>
      </c>
      <c r="P141" s="233">
        <v>25</v>
      </c>
      <c r="Q141" s="233">
        <v>25</v>
      </c>
      <c r="R141" s="233">
        <v>25</v>
      </c>
      <c r="S141" s="233"/>
      <c r="T141" s="233"/>
      <c r="U141" s="233"/>
      <c r="W141" s="45" t="str">
        <f t="shared" si="5"/>
        <v>75TIENDONA</v>
      </c>
      <c r="X141" s="45">
        <v>75</v>
      </c>
      <c r="Y141" s="45" t="s">
        <v>190</v>
      </c>
      <c r="Z141" s="45" t="s">
        <v>106</v>
      </c>
      <c r="AA141" s="45">
        <v>4</v>
      </c>
      <c r="AB141" s="45">
        <v>4</v>
      </c>
      <c r="AC141" s="45">
        <v>4</v>
      </c>
    </row>
    <row r="142" spans="1:29" ht="15.75">
      <c r="A142" s="175" t="str">
        <f t="shared" si="8"/>
        <v>84TIENDONA</v>
      </c>
      <c r="B142" s="201">
        <v>84</v>
      </c>
      <c r="C142" s="201" t="s">
        <v>190</v>
      </c>
      <c r="D142" s="242" t="s">
        <v>115</v>
      </c>
      <c r="E142" s="233">
        <v>12.2</v>
      </c>
      <c r="F142" s="233">
        <v>12</v>
      </c>
      <c r="G142" s="233">
        <v>13</v>
      </c>
      <c r="H142" s="233"/>
      <c r="I142" s="233"/>
      <c r="J142" s="233"/>
      <c r="L142" s="54" t="str">
        <f t="shared" si="9"/>
        <v>62COJUTEPEQUE</v>
      </c>
      <c r="M142" s="202">
        <v>62</v>
      </c>
      <c r="N142" s="201" t="s">
        <v>179</v>
      </c>
      <c r="O142" s="242" t="s">
        <v>96</v>
      </c>
      <c r="P142" s="233">
        <v>28</v>
      </c>
      <c r="Q142" s="233">
        <v>28</v>
      </c>
      <c r="R142" s="233">
        <v>28</v>
      </c>
      <c r="S142" s="233"/>
      <c r="T142" s="233"/>
      <c r="U142" s="233"/>
      <c r="W142" s="45" t="str">
        <f t="shared" si="5"/>
        <v>75COJUTEPEQUE</v>
      </c>
      <c r="X142" s="45">
        <v>75</v>
      </c>
      <c r="Y142" s="45" t="s">
        <v>179</v>
      </c>
      <c r="Z142" s="45" t="s">
        <v>106</v>
      </c>
      <c r="AA142" s="45">
        <v>8</v>
      </c>
      <c r="AB142" s="45">
        <v>8</v>
      </c>
      <c r="AC142" s="45">
        <v>8</v>
      </c>
    </row>
    <row r="143" spans="1:29" ht="15.75">
      <c r="A143" s="175" t="str">
        <f t="shared" si="8"/>
        <v>84SENSUNTEPEQUE</v>
      </c>
      <c r="B143" s="202">
        <v>84</v>
      </c>
      <c r="C143" s="201" t="s">
        <v>181</v>
      </c>
      <c r="D143" s="242" t="s">
        <v>115</v>
      </c>
      <c r="E143" s="233">
        <v>14.666666666666666</v>
      </c>
      <c r="F143" s="233">
        <v>14</v>
      </c>
      <c r="G143" s="233">
        <v>15</v>
      </c>
      <c r="H143" s="233"/>
      <c r="I143" s="233"/>
      <c r="J143" s="233"/>
      <c r="L143" s="54" t="str">
        <f t="shared" si="9"/>
        <v>63TIENDONA</v>
      </c>
      <c r="M143" s="201">
        <v>63</v>
      </c>
      <c r="N143" s="201" t="s">
        <v>190</v>
      </c>
      <c r="O143" s="242" t="s">
        <v>97</v>
      </c>
      <c r="P143" s="233">
        <v>22.75</v>
      </c>
      <c r="Q143" s="233">
        <v>22</v>
      </c>
      <c r="R143" s="233">
        <v>23</v>
      </c>
      <c r="S143" s="233"/>
      <c r="T143" s="233"/>
      <c r="U143" s="233"/>
      <c r="W143" s="45" t="str">
        <f t="shared" si="5"/>
        <v>77TIENDONA</v>
      </c>
      <c r="X143" s="45">
        <v>77</v>
      </c>
      <c r="Y143" s="45" t="s">
        <v>190</v>
      </c>
      <c r="Z143" s="45" t="s">
        <v>108</v>
      </c>
      <c r="AA143" s="45">
        <v>8</v>
      </c>
      <c r="AB143" s="45">
        <v>8</v>
      </c>
      <c r="AC143" s="45">
        <v>8</v>
      </c>
    </row>
    <row r="144" spans="1:29" ht="15.75">
      <c r="A144" s="175" t="str">
        <f t="shared" si="8"/>
        <v>85TIENDONA</v>
      </c>
      <c r="B144" s="202">
        <v>85</v>
      </c>
      <c r="C144" s="201" t="s">
        <v>190</v>
      </c>
      <c r="D144" s="242" t="s">
        <v>116</v>
      </c>
      <c r="E144" s="233">
        <v>10</v>
      </c>
      <c r="F144" s="233">
        <v>10</v>
      </c>
      <c r="G144" s="233">
        <v>10</v>
      </c>
      <c r="H144" s="233"/>
      <c r="I144" s="233"/>
      <c r="J144" s="233"/>
      <c r="L144" s="54" t="str">
        <f t="shared" si="9"/>
        <v>63COJUTEPEQUE</v>
      </c>
      <c r="M144" s="202">
        <v>63</v>
      </c>
      <c r="N144" s="201" t="s">
        <v>179</v>
      </c>
      <c r="O144" s="242" t="s">
        <v>97</v>
      </c>
      <c r="P144" s="233">
        <v>24</v>
      </c>
      <c r="Q144" s="233">
        <v>24</v>
      </c>
      <c r="R144" s="233">
        <v>24</v>
      </c>
      <c r="S144" s="233"/>
      <c r="T144" s="233"/>
      <c r="U144" s="233"/>
      <c r="W144" s="45" t="str">
        <f t="shared" si="5"/>
        <v>78TIENDONA</v>
      </c>
      <c r="X144" s="45">
        <v>78</v>
      </c>
      <c r="Y144" s="45" t="s">
        <v>190</v>
      </c>
      <c r="Z144" s="45" t="s">
        <v>109</v>
      </c>
      <c r="AA144" s="45">
        <v>18</v>
      </c>
      <c r="AB144" s="45">
        <v>18</v>
      </c>
      <c r="AC144" s="45">
        <v>18</v>
      </c>
    </row>
    <row r="145" spans="1:29" ht="15.75">
      <c r="A145" s="175" t="str">
        <f t="shared" si="8"/>
        <v>86TIENDONA</v>
      </c>
      <c r="B145" s="201">
        <v>86</v>
      </c>
      <c r="C145" s="201" t="s">
        <v>190</v>
      </c>
      <c r="D145" s="242" t="s">
        <v>117</v>
      </c>
      <c r="E145" s="233">
        <v>200</v>
      </c>
      <c r="F145" s="233">
        <v>200</v>
      </c>
      <c r="G145" s="233">
        <v>200</v>
      </c>
      <c r="H145" s="233"/>
      <c r="I145" s="233"/>
      <c r="J145" s="233"/>
      <c r="L145" s="54" t="str">
        <f t="shared" si="9"/>
        <v>63CHALATENANGO</v>
      </c>
      <c r="M145" s="201">
        <v>63</v>
      </c>
      <c r="N145" s="201" t="s">
        <v>176</v>
      </c>
      <c r="O145" s="242" t="s">
        <v>97</v>
      </c>
      <c r="P145" s="233">
        <v>25</v>
      </c>
      <c r="Q145" s="233">
        <v>25</v>
      </c>
      <c r="R145" s="233">
        <v>25</v>
      </c>
      <c r="S145" s="233"/>
      <c r="T145" s="233"/>
      <c r="U145" s="233"/>
      <c r="W145" s="45" t="str">
        <f t="shared" si="5"/>
        <v>78COJUTEPEQUE</v>
      </c>
      <c r="X145" s="45">
        <v>78</v>
      </c>
      <c r="Y145" s="45" t="s">
        <v>179</v>
      </c>
      <c r="Z145" s="45" t="s">
        <v>109</v>
      </c>
      <c r="AA145" s="45">
        <v>22</v>
      </c>
      <c r="AB145" s="45">
        <v>22</v>
      </c>
      <c r="AC145" s="45">
        <v>22</v>
      </c>
    </row>
    <row r="146" spans="1:29" ht="15.75">
      <c r="A146" s="175" t="str">
        <f t="shared" si="8"/>
        <v>86SENSUNTEPEQUE</v>
      </c>
      <c r="B146" s="201">
        <v>86</v>
      </c>
      <c r="C146" s="201" t="s">
        <v>181</v>
      </c>
      <c r="D146" s="242" t="s">
        <v>117</v>
      </c>
      <c r="E146" s="233">
        <v>220</v>
      </c>
      <c r="F146" s="233">
        <v>220</v>
      </c>
      <c r="G146" s="233">
        <v>220</v>
      </c>
      <c r="H146" s="233"/>
      <c r="I146" s="233"/>
      <c r="J146" s="233"/>
      <c r="L146" s="54" t="str">
        <f t="shared" si="9"/>
        <v>63SAN FRANCISCO GOTERA</v>
      </c>
      <c r="M146" s="201">
        <v>63</v>
      </c>
      <c r="N146" s="201" t="s">
        <v>182</v>
      </c>
      <c r="O146" s="242" t="s">
        <v>97</v>
      </c>
      <c r="P146" s="233">
        <v>24</v>
      </c>
      <c r="Q146" s="233">
        <v>24</v>
      </c>
      <c r="R146" s="233">
        <v>24</v>
      </c>
      <c r="S146" s="233"/>
      <c r="T146" s="233"/>
      <c r="U146" s="233"/>
      <c r="W146" s="45" t="str">
        <f t="shared" si="5"/>
        <v>79TIENDONA</v>
      </c>
      <c r="X146" s="45">
        <v>79</v>
      </c>
      <c r="Y146" s="45" t="s">
        <v>190</v>
      </c>
      <c r="Z146" s="45" t="s">
        <v>110</v>
      </c>
      <c r="AA146" s="45">
        <v>5</v>
      </c>
      <c r="AB146" s="45">
        <v>5</v>
      </c>
      <c r="AC146" s="45">
        <v>5</v>
      </c>
    </row>
    <row r="147" spans="1:29" ht="15.75">
      <c r="A147" s="175" t="str">
        <f t="shared" si="8"/>
        <v>86MERCADO CENTRAL</v>
      </c>
      <c r="B147" s="202">
        <v>86</v>
      </c>
      <c r="C147" s="201" t="s">
        <v>229</v>
      </c>
      <c r="D147" s="242" t="s">
        <v>117</v>
      </c>
      <c r="E147" s="233">
        <v>200</v>
      </c>
      <c r="F147" s="233">
        <v>200</v>
      </c>
      <c r="G147" s="233">
        <v>200</v>
      </c>
      <c r="H147" s="233"/>
      <c r="I147" s="233"/>
      <c r="J147" s="233"/>
      <c r="L147" s="54" t="str">
        <f t="shared" si="9"/>
        <v>64TIENDONA</v>
      </c>
      <c r="M147" s="201">
        <v>64</v>
      </c>
      <c r="N147" s="201" t="s">
        <v>190</v>
      </c>
      <c r="O147" s="242" t="s">
        <v>98</v>
      </c>
      <c r="P147" s="233">
        <v>10</v>
      </c>
      <c r="Q147" s="233">
        <v>10</v>
      </c>
      <c r="R147" s="233">
        <v>10</v>
      </c>
      <c r="S147" s="233"/>
      <c r="T147" s="233"/>
      <c r="U147" s="233"/>
      <c r="W147" s="45" t="str">
        <f t="shared" si="5"/>
        <v>79COJUTEPEQUE</v>
      </c>
      <c r="X147" s="45">
        <v>79</v>
      </c>
      <c r="Y147" s="45" t="s">
        <v>179</v>
      </c>
      <c r="Z147" s="45" t="s">
        <v>110</v>
      </c>
      <c r="AA147" s="45">
        <v>8</v>
      </c>
      <c r="AB147" s="45">
        <v>8</v>
      </c>
      <c r="AC147" s="45">
        <v>8</v>
      </c>
    </row>
    <row r="148" spans="1:29" ht="15.75">
      <c r="A148" s="175" t="str">
        <f t="shared" ref="A148:A211" si="10">+B148&amp;C148</f>
        <v>87TIENDONA</v>
      </c>
      <c r="B148" s="202">
        <v>87</v>
      </c>
      <c r="C148" s="201" t="s">
        <v>190</v>
      </c>
      <c r="D148" s="242" t="s">
        <v>118</v>
      </c>
      <c r="E148" s="233">
        <v>150</v>
      </c>
      <c r="F148" s="233">
        <v>150</v>
      </c>
      <c r="G148" s="233">
        <v>150</v>
      </c>
      <c r="H148" s="233"/>
      <c r="I148" s="233"/>
      <c r="J148" s="233"/>
      <c r="L148" s="54" t="str">
        <f t="shared" si="9"/>
        <v>64COJUTEPEQUE</v>
      </c>
      <c r="M148" s="202">
        <v>64</v>
      </c>
      <c r="N148" s="201" t="s">
        <v>179</v>
      </c>
      <c r="O148" s="242" t="s">
        <v>98</v>
      </c>
      <c r="P148" s="233">
        <v>14</v>
      </c>
      <c r="Q148" s="233">
        <v>14</v>
      </c>
      <c r="R148" s="233">
        <v>14</v>
      </c>
      <c r="S148" s="233"/>
      <c r="T148" s="233"/>
      <c r="U148" s="233"/>
      <c r="W148" s="45" t="str">
        <f t="shared" si="5"/>
        <v>80TIENDONA</v>
      </c>
      <c r="X148" s="45">
        <v>80</v>
      </c>
      <c r="Y148" s="45" t="s">
        <v>190</v>
      </c>
      <c r="Z148" s="45" t="s">
        <v>111</v>
      </c>
      <c r="AA148" s="45">
        <v>8</v>
      </c>
      <c r="AB148" s="45">
        <v>8</v>
      </c>
      <c r="AC148" s="45">
        <v>8</v>
      </c>
    </row>
    <row r="149" spans="1:29" ht="15.75">
      <c r="A149" s="175" t="str">
        <f t="shared" si="10"/>
        <v>88TIENDONA</v>
      </c>
      <c r="B149" s="202">
        <v>88</v>
      </c>
      <c r="C149" s="201" t="s">
        <v>190</v>
      </c>
      <c r="D149" s="242" t="s">
        <v>119</v>
      </c>
      <c r="E149" s="233">
        <v>125</v>
      </c>
      <c r="F149" s="233">
        <v>125</v>
      </c>
      <c r="G149" s="233">
        <v>125</v>
      </c>
      <c r="H149" s="233"/>
      <c r="I149" s="233"/>
      <c r="J149" s="233"/>
      <c r="L149" s="54" t="str">
        <f t="shared" si="9"/>
        <v>64CHALATENANGO</v>
      </c>
      <c r="M149" s="201">
        <v>64</v>
      </c>
      <c r="N149" s="201" t="s">
        <v>176</v>
      </c>
      <c r="O149" s="242" t="s">
        <v>98</v>
      </c>
      <c r="P149" s="233">
        <v>13</v>
      </c>
      <c r="Q149" s="233">
        <v>13</v>
      </c>
      <c r="R149" s="233">
        <v>13</v>
      </c>
      <c r="S149" s="233"/>
      <c r="T149" s="233"/>
      <c r="U149" s="233"/>
      <c r="W149" s="45" t="str">
        <f t="shared" si="5"/>
        <v>82TIENDONA</v>
      </c>
      <c r="X149" s="45">
        <v>82</v>
      </c>
      <c r="Y149" s="45" t="s">
        <v>190</v>
      </c>
      <c r="Z149" s="45" t="s">
        <v>113</v>
      </c>
      <c r="AA149" s="45">
        <v>7</v>
      </c>
      <c r="AB149" s="45">
        <v>7</v>
      </c>
      <c r="AC149" s="45">
        <v>7</v>
      </c>
    </row>
    <row r="150" spans="1:29" ht="15.75">
      <c r="A150" s="175" t="str">
        <f t="shared" si="10"/>
        <v>89TIENDONA</v>
      </c>
      <c r="B150" s="201">
        <v>89</v>
      </c>
      <c r="C150" s="201" t="s">
        <v>190</v>
      </c>
      <c r="D150" s="242" t="s">
        <v>120</v>
      </c>
      <c r="E150" s="233">
        <v>25</v>
      </c>
      <c r="F150" s="233">
        <v>25</v>
      </c>
      <c r="G150" s="233">
        <v>25</v>
      </c>
      <c r="H150" s="233"/>
      <c r="I150" s="233"/>
      <c r="J150" s="233"/>
      <c r="L150" s="54" t="str">
        <f t="shared" si="9"/>
        <v>64SAN FRANCISCO GOTERA</v>
      </c>
      <c r="M150" s="202">
        <v>64</v>
      </c>
      <c r="N150" s="201" t="s">
        <v>182</v>
      </c>
      <c r="O150" s="242" t="s">
        <v>98</v>
      </c>
      <c r="P150" s="233">
        <v>11</v>
      </c>
      <c r="Q150" s="233">
        <v>11</v>
      </c>
      <c r="R150" s="233">
        <v>11</v>
      </c>
      <c r="S150" s="233"/>
      <c r="T150" s="233"/>
      <c r="U150" s="233"/>
      <c r="W150" s="45" t="str">
        <f t="shared" si="5"/>
        <v>82COJUTEPEQUE</v>
      </c>
      <c r="X150" s="45">
        <v>82</v>
      </c>
      <c r="Y150" s="45" t="s">
        <v>179</v>
      </c>
      <c r="Z150" s="45" t="s">
        <v>113</v>
      </c>
      <c r="AA150" s="45">
        <v>8</v>
      </c>
      <c r="AB150" s="45">
        <v>8</v>
      </c>
      <c r="AC150" s="45">
        <v>8</v>
      </c>
    </row>
    <row r="151" spans="1:29" ht="15.75">
      <c r="A151" s="175" t="str">
        <f t="shared" si="10"/>
        <v>89SENSUNTEPEQUE</v>
      </c>
      <c r="B151" s="201">
        <v>89</v>
      </c>
      <c r="C151" s="201" t="s">
        <v>181</v>
      </c>
      <c r="D151" s="242" t="s">
        <v>120</v>
      </c>
      <c r="E151" s="233">
        <v>28</v>
      </c>
      <c r="F151" s="233">
        <v>25</v>
      </c>
      <c r="G151" s="233">
        <v>30</v>
      </c>
      <c r="H151" s="233"/>
      <c r="I151" s="233"/>
      <c r="J151" s="233"/>
      <c r="L151" s="54" t="str">
        <f t="shared" si="9"/>
        <v>65TIENDONA</v>
      </c>
      <c r="M151" s="202">
        <v>65</v>
      </c>
      <c r="N151" s="201" t="s">
        <v>190</v>
      </c>
      <c r="O151" s="242" t="s">
        <v>98</v>
      </c>
      <c r="P151" s="233">
        <v>8</v>
      </c>
      <c r="Q151" s="233">
        <v>8</v>
      </c>
      <c r="R151" s="233">
        <v>8</v>
      </c>
      <c r="S151" s="233"/>
      <c r="T151" s="233"/>
      <c r="U151" s="233"/>
      <c r="W151" s="45" t="str">
        <f t="shared" si="5"/>
        <v>83TIENDONA</v>
      </c>
      <c r="X151" s="45">
        <v>83</v>
      </c>
      <c r="Y151" s="45" t="s">
        <v>190</v>
      </c>
      <c r="Z151" s="45" t="s">
        <v>114</v>
      </c>
      <c r="AA151" s="45">
        <v>12</v>
      </c>
      <c r="AB151" s="45">
        <v>12</v>
      </c>
      <c r="AC151" s="45">
        <v>12</v>
      </c>
    </row>
    <row r="152" spans="1:29" ht="15.75">
      <c r="A152" s="175" t="str">
        <f t="shared" si="10"/>
        <v>89MERCADO CENTRAL</v>
      </c>
      <c r="B152" s="202">
        <v>89</v>
      </c>
      <c r="C152" s="201" t="s">
        <v>229</v>
      </c>
      <c r="D152" s="242" t="s">
        <v>120</v>
      </c>
      <c r="E152" s="233">
        <v>26</v>
      </c>
      <c r="F152" s="233">
        <v>26</v>
      </c>
      <c r="G152" s="233">
        <v>26</v>
      </c>
      <c r="H152" s="233"/>
      <c r="I152" s="233"/>
      <c r="J152" s="233"/>
      <c r="L152" s="54" t="str">
        <f t="shared" si="9"/>
        <v>65MERCADO CENTRAL</v>
      </c>
      <c r="M152" s="201">
        <v>65</v>
      </c>
      <c r="N152" s="201" t="s">
        <v>229</v>
      </c>
      <c r="O152" s="242" t="s">
        <v>98</v>
      </c>
      <c r="P152" s="233">
        <v>8</v>
      </c>
      <c r="Q152" s="233">
        <v>8</v>
      </c>
      <c r="R152" s="233">
        <v>8</v>
      </c>
      <c r="S152" s="233"/>
      <c r="T152" s="233"/>
      <c r="U152" s="233"/>
      <c r="W152" s="45" t="str">
        <f t="shared" si="5"/>
        <v>84TIENDONA</v>
      </c>
      <c r="X152" s="45">
        <v>84</v>
      </c>
      <c r="Y152" s="45" t="s">
        <v>190</v>
      </c>
      <c r="Z152" s="45" t="s">
        <v>115</v>
      </c>
      <c r="AA152" s="45">
        <v>11.4</v>
      </c>
      <c r="AB152" s="45">
        <v>9</v>
      </c>
      <c r="AC152" s="45">
        <v>12</v>
      </c>
    </row>
    <row r="153" spans="1:29" ht="15.75">
      <c r="A153" s="175" t="str">
        <f t="shared" si="10"/>
        <v>90TIENDONA</v>
      </c>
      <c r="B153" s="202">
        <v>90</v>
      </c>
      <c r="C153" s="201" t="s">
        <v>190</v>
      </c>
      <c r="D153" s="242" t="s">
        <v>121</v>
      </c>
      <c r="E153" s="233">
        <v>15.25</v>
      </c>
      <c r="F153" s="233">
        <v>15</v>
      </c>
      <c r="G153" s="233">
        <v>16</v>
      </c>
      <c r="H153" s="233"/>
      <c r="I153" s="233"/>
      <c r="J153" s="233"/>
      <c r="L153" s="54" t="str">
        <f t="shared" si="9"/>
        <v>68TIENDONA</v>
      </c>
      <c r="M153" s="202">
        <v>68</v>
      </c>
      <c r="N153" s="201" t="s">
        <v>190</v>
      </c>
      <c r="O153" s="242" t="s">
        <v>101</v>
      </c>
      <c r="P153" s="233">
        <v>12.5</v>
      </c>
      <c r="Q153" s="233">
        <v>12</v>
      </c>
      <c r="R153" s="233">
        <v>13</v>
      </c>
      <c r="S153" s="233"/>
      <c r="T153" s="233"/>
      <c r="U153" s="233"/>
      <c r="W153" s="45" t="str">
        <f t="shared" si="5"/>
        <v>84COJUTEPEQUE</v>
      </c>
      <c r="X153" s="45">
        <v>84</v>
      </c>
      <c r="Y153" s="45" t="s">
        <v>179</v>
      </c>
      <c r="Z153" s="45" t="s">
        <v>115</v>
      </c>
      <c r="AA153" s="45">
        <v>12</v>
      </c>
      <c r="AB153" s="45">
        <v>12</v>
      </c>
      <c r="AC153" s="45">
        <v>12</v>
      </c>
    </row>
    <row r="154" spans="1:29" ht="15.75">
      <c r="A154" s="175" t="str">
        <f t="shared" si="10"/>
        <v>92TIENDONA</v>
      </c>
      <c r="B154" s="201">
        <v>92</v>
      </c>
      <c r="C154" s="201" t="s">
        <v>190</v>
      </c>
      <c r="D154" s="242" t="s">
        <v>122</v>
      </c>
      <c r="E154" s="233">
        <v>150</v>
      </c>
      <c r="F154" s="233">
        <v>150</v>
      </c>
      <c r="G154" s="233">
        <v>150</v>
      </c>
      <c r="H154" s="233"/>
      <c r="I154" s="233"/>
      <c r="J154" s="233"/>
      <c r="L154" s="54" t="str">
        <f t="shared" si="9"/>
        <v>68COJUTEPEQUE</v>
      </c>
      <c r="M154" s="201">
        <v>68</v>
      </c>
      <c r="N154" s="201" t="s">
        <v>179</v>
      </c>
      <c r="O154" s="242" t="s">
        <v>101</v>
      </c>
      <c r="P154" s="233">
        <v>14</v>
      </c>
      <c r="Q154" s="233">
        <v>14</v>
      </c>
      <c r="R154" s="233">
        <v>14</v>
      </c>
      <c r="S154" s="233"/>
      <c r="T154" s="233"/>
      <c r="U154" s="233"/>
      <c r="W154" s="45" t="str">
        <f t="shared" si="5"/>
        <v>85TIENDONA</v>
      </c>
      <c r="X154" s="45">
        <v>85</v>
      </c>
      <c r="Y154" s="45" t="s">
        <v>190</v>
      </c>
      <c r="Z154" s="45" t="s">
        <v>116</v>
      </c>
      <c r="AA154" s="45">
        <v>8.5</v>
      </c>
      <c r="AB154" s="45">
        <v>7</v>
      </c>
      <c r="AC154" s="45">
        <v>9</v>
      </c>
    </row>
    <row r="155" spans="1:29" ht="15.75">
      <c r="A155" s="175" t="str">
        <f t="shared" si="10"/>
        <v>92SENSUNTEPEQUE</v>
      </c>
      <c r="B155" s="202">
        <v>92</v>
      </c>
      <c r="C155" s="201" t="s">
        <v>181</v>
      </c>
      <c r="D155" s="242" t="s">
        <v>122</v>
      </c>
      <c r="E155" s="233">
        <v>172.5</v>
      </c>
      <c r="F155" s="233">
        <v>170</v>
      </c>
      <c r="G155" s="233">
        <v>175</v>
      </c>
      <c r="H155" s="233"/>
      <c r="I155" s="233"/>
      <c r="J155" s="233"/>
      <c r="L155" s="54" t="str">
        <f t="shared" si="9"/>
        <v>69TIENDONA</v>
      </c>
      <c r="M155" s="201">
        <v>69</v>
      </c>
      <c r="N155" s="201" t="s">
        <v>190</v>
      </c>
      <c r="O155" s="242" t="s">
        <v>102</v>
      </c>
      <c r="P155" s="233">
        <v>8</v>
      </c>
      <c r="Q155" s="233">
        <v>8</v>
      </c>
      <c r="R155" s="233">
        <v>8</v>
      </c>
      <c r="S155" s="233"/>
      <c r="T155" s="233"/>
      <c r="U155" s="233"/>
      <c r="W155" s="45" t="str">
        <f t="shared" si="5"/>
        <v>86TIENDONA</v>
      </c>
      <c r="X155" s="45">
        <v>86</v>
      </c>
      <c r="Y155" s="45" t="s">
        <v>190</v>
      </c>
      <c r="Z155" s="45" t="s">
        <v>117</v>
      </c>
      <c r="AA155" s="45">
        <v>155</v>
      </c>
      <c r="AB155" s="45">
        <v>150</v>
      </c>
      <c r="AC155" s="45">
        <v>160</v>
      </c>
    </row>
    <row r="156" spans="1:29" ht="15.75">
      <c r="A156" s="175" t="str">
        <f t="shared" si="10"/>
        <v>93TIENDONA</v>
      </c>
      <c r="B156" s="202">
        <v>93</v>
      </c>
      <c r="C156" s="201" t="s">
        <v>190</v>
      </c>
      <c r="D156" s="242" t="s">
        <v>123</v>
      </c>
      <c r="E156" s="233">
        <v>29.333333333333332</v>
      </c>
      <c r="F156" s="233">
        <v>28</v>
      </c>
      <c r="G156" s="233">
        <v>30</v>
      </c>
      <c r="H156" s="233"/>
      <c r="I156" s="233"/>
      <c r="J156" s="233"/>
      <c r="L156" s="54" t="str">
        <f t="shared" si="9"/>
        <v>69MERCADO CENTRAL</v>
      </c>
      <c r="M156" s="201">
        <v>69</v>
      </c>
      <c r="N156" s="201" t="s">
        <v>229</v>
      </c>
      <c r="O156" s="242" t="s">
        <v>102</v>
      </c>
      <c r="P156" s="233">
        <v>8</v>
      </c>
      <c r="Q156" s="233">
        <v>8</v>
      </c>
      <c r="R156" s="233">
        <v>8</v>
      </c>
      <c r="S156" s="233"/>
      <c r="T156" s="233"/>
      <c r="U156" s="233"/>
      <c r="W156" s="45" t="str">
        <f t="shared" si="5"/>
        <v>87TIENDONA</v>
      </c>
      <c r="X156" s="45">
        <v>87</v>
      </c>
      <c r="Y156" s="45" t="s">
        <v>190</v>
      </c>
      <c r="Z156" s="45" t="s">
        <v>118</v>
      </c>
      <c r="AA156" s="45">
        <v>100</v>
      </c>
      <c r="AB156" s="45">
        <v>100</v>
      </c>
      <c r="AC156" s="45">
        <v>100</v>
      </c>
    </row>
    <row r="157" spans="1:29" ht="15.75">
      <c r="A157" s="175" t="str">
        <f t="shared" si="10"/>
        <v>94MERCADO CENTRAL</v>
      </c>
      <c r="B157" s="201">
        <v>94</v>
      </c>
      <c r="C157" s="201" t="s">
        <v>229</v>
      </c>
      <c r="D157" s="242" t="s">
        <v>265</v>
      </c>
      <c r="E157" s="233">
        <v>100</v>
      </c>
      <c r="F157" s="233">
        <v>100</v>
      </c>
      <c r="G157" s="233">
        <v>100</v>
      </c>
      <c r="H157" s="233">
        <v>1.1000000000000001</v>
      </c>
      <c r="I157" s="233">
        <v>1.1000000000000001</v>
      </c>
      <c r="J157" s="233">
        <v>1.1000000000000001</v>
      </c>
      <c r="L157" s="54" t="str">
        <f t="shared" si="9"/>
        <v>69COJUTEPEQUE</v>
      </c>
      <c r="M157" s="202">
        <v>69</v>
      </c>
      <c r="N157" s="201" t="s">
        <v>179</v>
      </c>
      <c r="O157" s="242" t="s">
        <v>102</v>
      </c>
      <c r="P157" s="233">
        <v>9</v>
      </c>
      <c r="Q157" s="233">
        <v>8</v>
      </c>
      <c r="R157" s="233">
        <v>10</v>
      </c>
      <c r="S157" s="233"/>
      <c r="T157" s="233"/>
      <c r="U157" s="233"/>
      <c r="W157" s="45" t="str">
        <f t="shared" si="5"/>
        <v>88TIENDONA</v>
      </c>
      <c r="X157" s="45">
        <v>88</v>
      </c>
      <c r="Y157" s="45" t="s">
        <v>190</v>
      </c>
      <c r="Z157" s="45" t="s">
        <v>119</v>
      </c>
      <c r="AA157" s="45">
        <v>100</v>
      </c>
      <c r="AB157" s="45">
        <v>100</v>
      </c>
      <c r="AC157" s="45">
        <v>100</v>
      </c>
    </row>
    <row r="158" spans="1:29" ht="15.75">
      <c r="A158" s="175" t="str">
        <f t="shared" si="10"/>
        <v xml:space="preserve">94GERARDO BARRIOS </v>
      </c>
      <c r="B158" s="202">
        <v>94</v>
      </c>
      <c r="C158" s="201" t="s">
        <v>262</v>
      </c>
      <c r="D158" s="242" t="s">
        <v>265</v>
      </c>
      <c r="E158" s="233">
        <v>100</v>
      </c>
      <c r="F158" s="233">
        <v>100</v>
      </c>
      <c r="G158" s="233">
        <v>100</v>
      </c>
      <c r="H158" s="233"/>
      <c r="I158" s="233"/>
      <c r="J158" s="233"/>
      <c r="L158" s="54" t="str">
        <f t="shared" si="9"/>
        <v>72TIENDONA</v>
      </c>
      <c r="M158" s="202">
        <v>72</v>
      </c>
      <c r="N158" s="201" t="s">
        <v>190</v>
      </c>
      <c r="O158" s="242" t="s">
        <v>103</v>
      </c>
      <c r="P158" s="233">
        <v>15.5</v>
      </c>
      <c r="Q158" s="233">
        <v>15</v>
      </c>
      <c r="R158" s="233">
        <v>16</v>
      </c>
      <c r="S158" s="233"/>
      <c r="T158" s="233"/>
      <c r="U158" s="233"/>
      <c r="W158" s="45" t="str">
        <f t="shared" si="5"/>
        <v>89TIENDONA</v>
      </c>
      <c r="X158" s="45">
        <v>89</v>
      </c>
      <c r="Y158" s="45" t="s">
        <v>190</v>
      </c>
      <c r="Z158" s="45" t="s">
        <v>120</v>
      </c>
      <c r="AA158" s="45">
        <v>18</v>
      </c>
      <c r="AB158" s="45">
        <v>18</v>
      </c>
      <c r="AC158" s="45">
        <v>18</v>
      </c>
    </row>
    <row r="159" spans="1:29" ht="15.75">
      <c r="A159" s="175" t="str">
        <f t="shared" si="10"/>
        <v>95SENSUNTEPEQUE</v>
      </c>
      <c r="B159" s="201">
        <v>95</v>
      </c>
      <c r="C159" s="201" t="s">
        <v>181</v>
      </c>
      <c r="D159" s="242" t="s">
        <v>204</v>
      </c>
      <c r="E159" s="233"/>
      <c r="F159" s="233"/>
      <c r="G159" s="233"/>
      <c r="H159" s="233">
        <v>1.5599999999999998</v>
      </c>
      <c r="I159" s="233">
        <v>1.4</v>
      </c>
      <c r="J159" s="233">
        <v>1.6</v>
      </c>
      <c r="L159" s="54" t="str">
        <f t="shared" si="9"/>
        <v>72MERCADO CENTRAL</v>
      </c>
      <c r="M159" s="201">
        <v>72</v>
      </c>
      <c r="N159" s="201" t="s">
        <v>229</v>
      </c>
      <c r="O159" s="242" t="s">
        <v>103</v>
      </c>
      <c r="P159" s="233">
        <v>15</v>
      </c>
      <c r="Q159" s="233">
        <v>15</v>
      </c>
      <c r="R159" s="233">
        <v>15</v>
      </c>
      <c r="S159" s="233"/>
      <c r="T159" s="233"/>
      <c r="U159" s="233"/>
      <c r="W159" s="45" t="str">
        <f t="shared" si="5"/>
        <v>89SANTA ANA</v>
      </c>
      <c r="X159" s="45">
        <v>89</v>
      </c>
      <c r="Y159" s="45" t="s">
        <v>172</v>
      </c>
      <c r="Z159" s="45" t="s">
        <v>120</v>
      </c>
      <c r="AA159" s="45">
        <v>18</v>
      </c>
      <c r="AB159" s="45">
        <v>18</v>
      </c>
      <c r="AC159" s="45">
        <v>18</v>
      </c>
    </row>
    <row r="160" spans="1:29" ht="15.75">
      <c r="A160" s="175" t="str">
        <f t="shared" si="10"/>
        <v>95MERCADO CENTRAL</v>
      </c>
      <c r="B160" s="201">
        <v>95</v>
      </c>
      <c r="C160" s="201" t="s">
        <v>229</v>
      </c>
      <c r="D160" s="242" t="s">
        <v>204</v>
      </c>
      <c r="E160" s="233">
        <v>120</v>
      </c>
      <c r="F160" s="233">
        <v>120</v>
      </c>
      <c r="G160" s="233">
        <v>120</v>
      </c>
      <c r="H160" s="233">
        <v>1.25</v>
      </c>
      <c r="I160" s="233">
        <v>1.25</v>
      </c>
      <c r="J160" s="233">
        <v>1.25</v>
      </c>
      <c r="L160" s="54" t="str">
        <f t="shared" si="9"/>
        <v>72COJUTEPEQUE</v>
      </c>
      <c r="M160" s="202">
        <v>72</v>
      </c>
      <c r="N160" s="201" t="s">
        <v>179</v>
      </c>
      <c r="O160" s="242" t="s">
        <v>103</v>
      </c>
      <c r="P160" s="233">
        <v>15</v>
      </c>
      <c r="Q160" s="233">
        <v>12</v>
      </c>
      <c r="R160" s="233">
        <v>18</v>
      </c>
      <c r="S160" s="233"/>
      <c r="T160" s="233"/>
      <c r="U160" s="233"/>
      <c r="W160" s="45" t="str">
        <f t="shared" si="5"/>
        <v>89COJUTEPEQUE</v>
      </c>
      <c r="X160" s="45">
        <v>89</v>
      </c>
      <c r="Y160" s="45" t="s">
        <v>179</v>
      </c>
      <c r="Z160" s="45" t="s">
        <v>120</v>
      </c>
      <c r="AA160" s="45">
        <v>19</v>
      </c>
      <c r="AB160" s="45">
        <v>19</v>
      </c>
      <c r="AC160" s="45">
        <v>19</v>
      </c>
    </row>
    <row r="161" spans="1:29" ht="15.75">
      <c r="A161" s="175" t="str">
        <f t="shared" si="10"/>
        <v xml:space="preserve">95GERARDO BARRIOS </v>
      </c>
      <c r="B161" s="202">
        <v>95</v>
      </c>
      <c r="C161" s="201" t="s">
        <v>262</v>
      </c>
      <c r="D161" s="242" t="s">
        <v>204</v>
      </c>
      <c r="E161" s="233">
        <v>120</v>
      </c>
      <c r="F161" s="233">
        <v>120</v>
      </c>
      <c r="G161" s="233">
        <v>120</v>
      </c>
      <c r="H161" s="233"/>
      <c r="I161" s="233"/>
      <c r="J161" s="233"/>
      <c r="L161" s="54" t="str">
        <f t="shared" si="9"/>
        <v>72CHALATENANGO</v>
      </c>
      <c r="M161" s="201">
        <v>72</v>
      </c>
      <c r="N161" s="201" t="s">
        <v>176</v>
      </c>
      <c r="O161" s="242" t="s">
        <v>103</v>
      </c>
      <c r="P161" s="233">
        <v>15</v>
      </c>
      <c r="Q161" s="233">
        <v>15</v>
      </c>
      <c r="R161" s="233">
        <v>15</v>
      </c>
      <c r="S161" s="233"/>
      <c r="T161" s="233"/>
      <c r="U161" s="233"/>
      <c r="W161" s="45" t="str">
        <f t="shared" si="5"/>
        <v>90TIENDONA</v>
      </c>
      <c r="X161" s="45">
        <v>90</v>
      </c>
      <c r="Y161" s="45" t="s">
        <v>190</v>
      </c>
      <c r="Z161" s="45" t="s">
        <v>121</v>
      </c>
      <c r="AA161" s="45">
        <v>12.5</v>
      </c>
      <c r="AB161" s="45">
        <v>12</v>
      </c>
      <c r="AC161" s="45">
        <v>13</v>
      </c>
    </row>
    <row r="162" spans="1:29" ht="15.75">
      <c r="A162" s="175" t="str">
        <f t="shared" si="10"/>
        <v>96SENSUNTEPEQUE</v>
      </c>
      <c r="B162" s="201">
        <v>96</v>
      </c>
      <c r="C162" s="201" t="s">
        <v>181</v>
      </c>
      <c r="D162" s="242" t="s">
        <v>205</v>
      </c>
      <c r="E162" s="233">
        <v>48.5</v>
      </c>
      <c r="F162" s="233">
        <v>48</v>
      </c>
      <c r="G162" s="233">
        <v>49</v>
      </c>
      <c r="H162" s="233">
        <v>0.57499999999999996</v>
      </c>
      <c r="I162" s="233">
        <v>0.55000000000000004</v>
      </c>
      <c r="J162" s="233">
        <v>0.6</v>
      </c>
      <c r="L162" s="54" t="str">
        <f t="shared" si="9"/>
        <v>73TIENDONA</v>
      </c>
      <c r="M162" s="201">
        <v>73</v>
      </c>
      <c r="N162" s="201" t="s">
        <v>190</v>
      </c>
      <c r="O162" s="242" t="s">
        <v>104</v>
      </c>
      <c r="P162" s="233">
        <v>13.5</v>
      </c>
      <c r="Q162" s="233">
        <v>13</v>
      </c>
      <c r="R162" s="233">
        <v>14</v>
      </c>
      <c r="S162" s="233"/>
      <c r="T162" s="233"/>
      <c r="U162" s="233"/>
      <c r="W162" s="45" t="str">
        <f t="shared" si="5"/>
        <v>90SANTA ANA</v>
      </c>
      <c r="X162" s="45">
        <v>90</v>
      </c>
      <c r="Y162" s="45" t="s">
        <v>172</v>
      </c>
      <c r="Z162" s="45" t="s">
        <v>121</v>
      </c>
      <c r="AA162" s="45">
        <v>15</v>
      </c>
      <c r="AB162" s="45">
        <v>15</v>
      </c>
      <c r="AC162" s="45">
        <v>15</v>
      </c>
    </row>
    <row r="163" spans="1:29" ht="15.75">
      <c r="A163" s="175" t="str">
        <f t="shared" si="10"/>
        <v>96MERCADO CENTRAL</v>
      </c>
      <c r="B163" s="201">
        <v>96</v>
      </c>
      <c r="C163" s="201" t="s">
        <v>229</v>
      </c>
      <c r="D163" s="242" t="s">
        <v>205</v>
      </c>
      <c r="E163" s="233">
        <v>48</v>
      </c>
      <c r="F163" s="233">
        <v>48</v>
      </c>
      <c r="G163" s="233">
        <v>48</v>
      </c>
      <c r="H163" s="233">
        <v>0.55000000000000004</v>
      </c>
      <c r="I163" s="233">
        <v>0.55000000000000004</v>
      </c>
      <c r="J163" s="233">
        <v>0.55000000000000004</v>
      </c>
      <c r="L163" s="54" t="str">
        <f t="shared" si="9"/>
        <v>73SAN FRANCISCO GOTERA</v>
      </c>
      <c r="M163" s="201">
        <v>73</v>
      </c>
      <c r="N163" s="201" t="s">
        <v>182</v>
      </c>
      <c r="O163" s="242" t="s">
        <v>104</v>
      </c>
      <c r="P163" s="233">
        <v>14</v>
      </c>
      <c r="Q163" s="233">
        <v>14</v>
      </c>
      <c r="R163" s="233">
        <v>14</v>
      </c>
      <c r="S163" s="233"/>
      <c r="T163" s="233"/>
      <c r="U163" s="233"/>
      <c r="W163" s="45" t="str">
        <f t="shared" si="5"/>
        <v>92TIENDONA</v>
      </c>
      <c r="X163" s="45">
        <v>92</v>
      </c>
      <c r="Y163" s="45" t="s">
        <v>190</v>
      </c>
      <c r="Z163" s="45" t="s">
        <v>122</v>
      </c>
      <c r="AA163" s="45">
        <v>85</v>
      </c>
      <c r="AB163" s="45">
        <v>85</v>
      </c>
      <c r="AC163" s="45">
        <v>85</v>
      </c>
    </row>
    <row r="164" spans="1:29" ht="15.75">
      <c r="A164" s="175" t="str">
        <f t="shared" si="10"/>
        <v xml:space="preserve">96GERARDO BARRIOS </v>
      </c>
      <c r="B164" s="202">
        <v>96</v>
      </c>
      <c r="C164" s="201" t="s">
        <v>262</v>
      </c>
      <c r="D164" s="242" t="s">
        <v>205</v>
      </c>
      <c r="E164" s="233">
        <v>48</v>
      </c>
      <c r="F164" s="233">
        <v>48</v>
      </c>
      <c r="G164" s="233">
        <v>48</v>
      </c>
      <c r="H164" s="233">
        <v>0.54999999999999993</v>
      </c>
      <c r="I164" s="233">
        <v>0.55000000000000004</v>
      </c>
      <c r="J164" s="233">
        <v>0.55000000000000004</v>
      </c>
      <c r="L164" s="54" t="str">
        <f t="shared" si="9"/>
        <v>79TIENDONA</v>
      </c>
      <c r="M164" s="202">
        <v>79</v>
      </c>
      <c r="N164" s="201" t="s">
        <v>190</v>
      </c>
      <c r="O164" s="242" t="s">
        <v>110</v>
      </c>
      <c r="P164" s="233">
        <v>10</v>
      </c>
      <c r="Q164" s="233">
        <v>10</v>
      </c>
      <c r="R164" s="233">
        <v>10</v>
      </c>
      <c r="S164" s="233"/>
      <c r="T164" s="233"/>
      <c r="U164" s="233"/>
      <c r="W164" s="45" t="str">
        <f t="shared" si="5"/>
        <v>92COJUTEPEQUE</v>
      </c>
      <c r="X164" s="45">
        <v>92</v>
      </c>
      <c r="Y164" s="45" t="s">
        <v>179</v>
      </c>
      <c r="Z164" s="45" t="s">
        <v>122</v>
      </c>
      <c r="AA164" s="45">
        <v>90</v>
      </c>
      <c r="AB164" s="45">
        <v>90</v>
      </c>
      <c r="AC164" s="45">
        <v>90</v>
      </c>
    </row>
    <row r="165" spans="1:29" ht="15.75">
      <c r="A165" s="175" t="str">
        <f t="shared" si="10"/>
        <v>97SENSUNTEPEQUE</v>
      </c>
      <c r="B165" s="201">
        <v>97</v>
      </c>
      <c r="C165" s="201" t="s">
        <v>181</v>
      </c>
      <c r="D165" s="242" t="s">
        <v>206</v>
      </c>
      <c r="E165" s="233">
        <v>100</v>
      </c>
      <c r="F165" s="233">
        <v>100</v>
      </c>
      <c r="G165" s="233">
        <v>100</v>
      </c>
      <c r="H165" s="233">
        <v>1.4500000000000002</v>
      </c>
      <c r="I165" s="233">
        <v>1.4</v>
      </c>
      <c r="J165" s="233">
        <v>1.6</v>
      </c>
      <c r="L165" s="54" t="str">
        <f t="shared" si="9"/>
        <v>79MERCADO CENTRAL</v>
      </c>
      <c r="M165" s="202">
        <v>79</v>
      </c>
      <c r="N165" s="201" t="s">
        <v>229</v>
      </c>
      <c r="O165" s="242" t="s">
        <v>110</v>
      </c>
      <c r="P165" s="233">
        <v>12</v>
      </c>
      <c r="Q165" s="233">
        <v>12</v>
      </c>
      <c r="R165" s="233">
        <v>12</v>
      </c>
      <c r="S165" s="233"/>
      <c r="T165" s="233"/>
      <c r="U165" s="233"/>
      <c r="W165" s="45" t="str">
        <f t="shared" si="5"/>
        <v>93COJUTEPEQUE</v>
      </c>
      <c r="X165" s="45">
        <v>93</v>
      </c>
      <c r="Y165" s="45" t="s">
        <v>179</v>
      </c>
      <c r="Z165" s="45" t="s">
        <v>123</v>
      </c>
      <c r="AA165" s="45">
        <v>40</v>
      </c>
      <c r="AB165" s="45">
        <v>40</v>
      </c>
      <c r="AC165" s="45">
        <v>40</v>
      </c>
    </row>
    <row r="166" spans="1:29" ht="15.75">
      <c r="A166" s="175" t="str">
        <f t="shared" si="10"/>
        <v>97MERCADO CENTRAL</v>
      </c>
      <c r="B166" s="201">
        <v>97</v>
      </c>
      <c r="C166" s="201" t="s">
        <v>229</v>
      </c>
      <c r="D166" s="242" t="s">
        <v>206</v>
      </c>
      <c r="E166" s="233">
        <v>100</v>
      </c>
      <c r="F166" s="233">
        <v>100</v>
      </c>
      <c r="G166" s="233">
        <v>100</v>
      </c>
      <c r="H166" s="233">
        <v>1.1000000000000001</v>
      </c>
      <c r="I166" s="233">
        <v>1.1000000000000001</v>
      </c>
      <c r="J166" s="233">
        <v>1.1000000000000001</v>
      </c>
      <c r="L166" s="54" t="str">
        <f t="shared" si="9"/>
        <v>79COJUTEPEQUE</v>
      </c>
      <c r="M166" s="201">
        <v>79</v>
      </c>
      <c r="N166" s="201" t="s">
        <v>179</v>
      </c>
      <c r="O166" s="242" t="s">
        <v>110</v>
      </c>
      <c r="P166" s="233">
        <v>12</v>
      </c>
      <c r="Q166" s="233">
        <v>12</v>
      </c>
      <c r="R166" s="233">
        <v>12</v>
      </c>
      <c r="S166" s="233"/>
      <c r="T166" s="233"/>
      <c r="U166" s="233"/>
      <c r="W166" s="45" t="str">
        <f t="shared" si="5"/>
        <v>95SAN MIGUEL</v>
      </c>
      <c r="X166" s="45">
        <v>95</v>
      </c>
      <c r="Y166" s="45" t="s">
        <v>174</v>
      </c>
      <c r="Z166" s="45" t="s">
        <v>204</v>
      </c>
      <c r="AA166" s="45">
        <v>90</v>
      </c>
      <c r="AB166" s="45">
        <v>90</v>
      </c>
      <c r="AC166" s="45">
        <v>90</v>
      </c>
    </row>
    <row r="167" spans="1:29" ht="15.75">
      <c r="A167" s="175" t="str">
        <f t="shared" si="10"/>
        <v xml:space="preserve">97GERARDO BARRIOS </v>
      </c>
      <c r="B167" s="202">
        <v>97</v>
      </c>
      <c r="C167" s="201" t="s">
        <v>262</v>
      </c>
      <c r="D167" s="242" t="s">
        <v>206</v>
      </c>
      <c r="E167" s="233">
        <v>100</v>
      </c>
      <c r="F167" s="233">
        <v>100</v>
      </c>
      <c r="G167" s="233">
        <v>100</v>
      </c>
      <c r="H167" s="233">
        <v>1.0999999999999999</v>
      </c>
      <c r="I167" s="233">
        <v>1.1000000000000001</v>
      </c>
      <c r="J167" s="233">
        <v>1.1000000000000001</v>
      </c>
      <c r="L167" s="54" t="str">
        <f t="shared" si="9"/>
        <v>79CHALATENANGO</v>
      </c>
      <c r="M167" s="202">
        <v>79</v>
      </c>
      <c r="N167" s="201" t="s">
        <v>176</v>
      </c>
      <c r="O167" s="242" t="s">
        <v>110</v>
      </c>
      <c r="P167" s="233">
        <v>15</v>
      </c>
      <c r="Q167" s="233">
        <v>15</v>
      </c>
      <c r="R167" s="233">
        <v>15</v>
      </c>
      <c r="S167" s="233"/>
      <c r="T167" s="233"/>
      <c r="U167" s="233"/>
      <c r="W167" s="45" t="str">
        <f t="shared" si="5"/>
        <v>96GERARDO BARRIOS</v>
      </c>
      <c r="X167" s="45">
        <v>96</v>
      </c>
      <c r="Y167" s="45" t="s">
        <v>184</v>
      </c>
      <c r="Z167" s="45" t="s">
        <v>205</v>
      </c>
      <c r="AA167" s="45">
        <v>46</v>
      </c>
      <c r="AB167" s="45">
        <v>46</v>
      </c>
      <c r="AC167" s="45">
        <v>46</v>
      </c>
    </row>
    <row r="168" spans="1:29" ht="15.75">
      <c r="A168" s="175" t="str">
        <f t="shared" si="10"/>
        <v>98SENSUNTEPEQUE</v>
      </c>
      <c r="B168" s="201">
        <v>98</v>
      </c>
      <c r="C168" s="201" t="s">
        <v>181</v>
      </c>
      <c r="D168" s="242" t="s">
        <v>266</v>
      </c>
      <c r="E168" s="233">
        <v>220</v>
      </c>
      <c r="F168" s="233">
        <v>220</v>
      </c>
      <c r="G168" s="233">
        <v>220</v>
      </c>
      <c r="H168" s="233">
        <v>2.5</v>
      </c>
      <c r="I168" s="233">
        <v>2.5</v>
      </c>
      <c r="J168" s="233">
        <v>2.5</v>
      </c>
      <c r="L168" s="54" t="str">
        <f t="shared" si="9"/>
        <v>80TIENDONA</v>
      </c>
      <c r="M168" s="201">
        <v>80</v>
      </c>
      <c r="N168" s="201" t="s">
        <v>190</v>
      </c>
      <c r="O168" s="242" t="s">
        <v>111</v>
      </c>
      <c r="P168" s="233">
        <v>17.5</v>
      </c>
      <c r="Q168" s="233">
        <v>17</v>
      </c>
      <c r="R168" s="233">
        <v>18</v>
      </c>
      <c r="S168" s="233"/>
      <c r="T168" s="233"/>
      <c r="U168" s="233"/>
      <c r="W168" s="45" t="str">
        <f t="shared" si="5"/>
        <v>96SANTA ANA</v>
      </c>
      <c r="X168" s="45">
        <v>96</v>
      </c>
      <c r="Y168" s="45" t="s">
        <v>172</v>
      </c>
      <c r="Z168" s="45" t="s">
        <v>205</v>
      </c>
      <c r="AA168" s="45">
        <v>45.5</v>
      </c>
      <c r="AB168" s="45">
        <v>45.5</v>
      </c>
      <c r="AC168" s="45">
        <v>45.5</v>
      </c>
    </row>
    <row r="169" spans="1:29" ht="15.75">
      <c r="A169" s="175" t="str">
        <f t="shared" si="10"/>
        <v>98MERCADO CENTRAL</v>
      </c>
      <c r="B169" s="201">
        <v>98</v>
      </c>
      <c r="C169" s="201" t="s">
        <v>229</v>
      </c>
      <c r="D169" s="242" t="s">
        <v>266</v>
      </c>
      <c r="E169" s="233">
        <v>200</v>
      </c>
      <c r="F169" s="233">
        <v>200</v>
      </c>
      <c r="G169" s="233">
        <v>200</v>
      </c>
      <c r="H169" s="233">
        <v>2.2000000000000002</v>
      </c>
      <c r="I169" s="233">
        <v>2.2000000000000002</v>
      </c>
      <c r="J169" s="233">
        <v>2.2000000000000002</v>
      </c>
      <c r="L169" s="54" t="str">
        <f t="shared" si="9"/>
        <v>80MERCADO CENTRAL</v>
      </c>
      <c r="M169" s="201">
        <v>80</v>
      </c>
      <c r="N169" s="201" t="s">
        <v>229</v>
      </c>
      <c r="O169" s="242" t="s">
        <v>111</v>
      </c>
      <c r="P169" s="233">
        <v>18</v>
      </c>
      <c r="Q169" s="233">
        <v>18</v>
      </c>
      <c r="R169" s="233">
        <v>18</v>
      </c>
      <c r="S169" s="233"/>
      <c r="T169" s="233"/>
      <c r="U169" s="233"/>
      <c r="W169" s="45" t="str">
        <f t="shared" si="5"/>
        <v>96SAN MIGUEL</v>
      </c>
      <c r="X169" s="45">
        <v>96</v>
      </c>
      <c r="Y169" s="45" t="s">
        <v>174</v>
      </c>
      <c r="Z169" s="45" t="s">
        <v>205</v>
      </c>
      <c r="AA169" s="45">
        <v>46</v>
      </c>
      <c r="AB169" s="45">
        <v>46</v>
      </c>
      <c r="AC169" s="45">
        <v>46</v>
      </c>
    </row>
    <row r="170" spans="1:29" ht="15.75">
      <c r="A170" s="175" t="str">
        <f t="shared" si="10"/>
        <v xml:space="preserve">98GERARDO BARRIOS </v>
      </c>
      <c r="B170" s="202">
        <v>98</v>
      </c>
      <c r="C170" s="201" t="s">
        <v>262</v>
      </c>
      <c r="D170" s="242" t="s">
        <v>266</v>
      </c>
      <c r="E170" s="233">
        <v>200</v>
      </c>
      <c r="F170" s="233">
        <v>200</v>
      </c>
      <c r="G170" s="233">
        <v>200</v>
      </c>
      <c r="H170" s="233">
        <v>2.1999999999999997</v>
      </c>
      <c r="I170" s="233">
        <v>2.2000000000000002</v>
      </c>
      <c r="J170" s="233">
        <v>2.2000000000000002</v>
      </c>
      <c r="L170" s="54" t="str">
        <f t="shared" si="9"/>
        <v>80COJUTEPEQUE</v>
      </c>
      <c r="M170" s="201">
        <v>80</v>
      </c>
      <c r="N170" s="201" t="s">
        <v>179</v>
      </c>
      <c r="O170" s="242" t="s">
        <v>111</v>
      </c>
      <c r="P170" s="233">
        <v>16.5</v>
      </c>
      <c r="Q170" s="233">
        <v>15</v>
      </c>
      <c r="R170" s="233">
        <v>18</v>
      </c>
      <c r="S170" s="233"/>
      <c r="T170" s="233"/>
      <c r="U170" s="233"/>
      <c r="W170" s="45" t="str">
        <f t="shared" si="5"/>
        <v>96COJUTEPEQUE</v>
      </c>
      <c r="X170" s="45">
        <v>96</v>
      </c>
      <c r="Y170" s="45" t="s">
        <v>179</v>
      </c>
      <c r="Z170" s="45" t="s">
        <v>205</v>
      </c>
      <c r="AA170" s="45">
        <v>46</v>
      </c>
      <c r="AB170" s="45">
        <v>46</v>
      </c>
      <c r="AC170" s="45">
        <v>46</v>
      </c>
    </row>
    <row r="171" spans="1:29" ht="15.75">
      <c r="A171" s="175" t="str">
        <f t="shared" si="10"/>
        <v>99MERCADO CENTRAL</v>
      </c>
      <c r="B171" s="202">
        <v>99</v>
      </c>
      <c r="C171" s="201" t="s">
        <v>229</v>
      </c>
      <c r="D171" s="242" t="s">
        <v>208</v>
      </c>
      <c r="E171" s="233">
        <v>28</v>
      </c>
      <c r="F171" s="233">
        <v>28</v>
      </c>
      <c r="G171" s="233">
        <v>28</v>
      </c>
      <c r="H171" s="233"/>
      <c r="I171" s="233"/>
      <c r="J171" s="233"/>
      <c r="L171" s="54" t="str">
        <f t="shared" si="9"/>
        <v>80CHALATENANGO</v>
      </c>
      <c r="M171" s="202">
        <v>80</v>
      </c>
      <c r="N171" s="201" t="s">
        <v>176</v>
      </c>
      <c r="O171" s="242" t="s">
        <v>111</v>
      </c>
      <c r="P171" s="233">
        <v>20</v>
      </c>
      <c r="Q171" s="233">
        <v>20</v>
      </c>
      <c r="R171" s="233">
        <v>20</v>
      </c>
      <c r="S171" s="233"/>
      <c r="T171" s="233"/>
      <c r="U171" s="233"/>
      <c r="W171" s="45" t="str">
        <f t="shared" si="5"/>
        <v>97SAN MIGUEL</v>
      </c>
      <c r="X171" s="45">
        <v>97</v>
      </c>
      <c r="Y171" s="45" t="s">
        <v>174</v>
      </c>
      <c r="Z171" s="45" t="s">
        <v>206</v>
      </c>
      <c r="AA171" s="45">
        <v>60</v>
      </c>
      <c r="AB171" s="45">
        <v>60</v>
      </c>
      <c r="AC171" s="45">
        <v>60</v>
      </c>
    </row>
    <row r="172" spans="1:29" ht="15.75">
      <c r="A172" s="175" t="str">
        <f t="shared" si="10"/>
        <v>100MERCADO CENTRAL</v>
      </c>
      <c r="B172" s="202">
        <v>100</v>
      </c>
      <c r="C172" s="201" t="s">
        <v>229</v>
      </c>
      <c r="D172" s="242" t="s">
        <v>209</v>
      </c>
      <c r="E172" s="233">
        <v>24.5</v>
      </c>
      <c r="F172" s="233">
        <v>24</v>
      </c>
      <c r="G172" s="233">
        <v>25</v>
      </c>
      <c r="H172" s="233"/>
      <c r="I172" s="233"/>
      <c r="J172" s="233"/>
      <c r="L172" s="54" t="str">
        <f t="shared" si="9"/>
        <v>80SAN FRANCISCO GOTERA</v>
      </c>
      <c r="M172" s="201">
        <v>80</v>
      </c>
      <c r="N172" s="201" t="s">
        <v>182</v>
      </c>
      <c r="O172" s="242" t="s">
        <v>111</v>
      </c>
      <c r="P172" s="233">
        <v>15</v>
      </c>
      <c r="Q172" s="233">
        <v>15</v>
      </c>
      <c r="R172" s="233">
        <v>15</v>
      </c>
      <c r="S172" s="233"/>
      <c r="T172" s="233"/>
      <c r="U172" s="233"/>
      <c r="W172" s="45" t="str">
        <f t="shared" si="5"/>
        <v>98SAN MIGUEL</v>
      </c>
      <c r="X172" s="45">
        <v>98</v>
      </c>
      <c r="Y172" s="45" t="s">
        <v>174</v>
      </c>
      <c r="Z172" s="45" t="s">
        <v>207</v>
      </c>
      <c r="AA172" s="45">
        <v>130</v>
      </c>
      <c r="AB172" s="45">
        <v>130</v>
      </c>
      <c r="AC172" s="45">
        <v>130</v>
      </c>
    </row>
    <row r="173" spans="1:29" ht="15.75">
      <c r="A173" s="175" t="str">
        <f t="shared" si="10"/>
        <v>101SENSUNTEPEQUE</v>
      </c>
      <c r="B173" s="201">
        <v>101</v>
      </c>
      <c r="C173" s="201" t="s">
        <v>181</v>
      </c>
      <c r="D173" s="242" t="s">
        <v>210</v>
      </c>
      <c r="E173" s="233">
        <v>22.166666666666668</v>
      </c>
      <c r="F173" s="233">
        <v>21.5</v>
      </c>
      <c r="G173" s="233">
        <v>22.5</v>
      </c>
      <c r="H173" s="233">
        <v>0.6</v>
      </c>
      <c r="I173" s="233">
        <v>0.6</v>
      </c>
      <c r="J173" s="233">
        <v>0.6</v>
      </c>
      <c r="L173" s="54" t="str">
        <f t="shared" si="9"/>
        <v>84TIENDONA</v>
      </c>
      <c r="M173" s="202">
        <v>84</v>
      </c>
      <c r="N173" s="201" t="s">
        <v>190</v>
      </c>
      <c r="O173" s="242" t="s">
        <v>115</v>
      </c>
      <c r="P173" s="233">
        <v>12.25</v>
      </c>
      <c r="Q173" s="233">
        <v>12</v>
      </c>
      <c r="R173" s="233">
        <v>13</v>
      </c>
      <c r="S173" s="233"/>
      <c r="T173" s="233"/>
      <c r="U173" s="233"/>
      <c r="W173" s="45" t="str">
        <f t="shared" si="5"/>
        <v>99GERARDO BARRIOS</v>
      </c>
      <c r="X173" s="45">
        <v>99</v>
      </c>
      <c r="Y173" s="45" t="s">
        <v>184</v>
      </c>
      <c r="Z173" s="45" t="s">
        <v>208</v>
      </c>
      <c r="AA173" s="45">
        <v>21</v>
      </c>
      <c r="AB173" s="45">
        <v>21</v>
      </c>
      <c r="AC173" s="45">
        <v>21</v>
      </c>
    </row>
    <row r="174" spans="1:29" ht="15.75">
      <c r="A174" s="175" t="str">
        <f t="shared" si="10"/>
        <v>101MERCADO CENTRAL</v>
      </c>
      <c r="B174" s="202">
        <v>101</v>
      </c>
      <c r="C174" s="201" t="s">
        <v>229</v>
      </c>
      <c r="D174" s="242" t="s">
        <v>210</v>
      </c>
      <c r="E174" s="233">
        <v>23.75</v>
      </c>
      <c r="F174" s="233">
        <v>23.5</v>
      </c>
      <c r="G174" s="233">
        <v>24</v>
      </c>
      <c r="H174" s="233"/>
      <c r="I174" s="233"/>
      <c r="J174" s="233"/>
      <c r="L174" s="54" t="str">
        <f t="shared" si="9"/>
        <v>84COJUTEPEQUE</v>
      </c>
      <c r="M174" s="201">
        <v>84</v>
      </c>
      <c r="N174" s="201" t="s">
        <v>179</v>
      </c>
      <c r="O174" s="242" t="s">
        <v>115</v>
      </c>
      <c r="P174" s="233">
        <v>15</v>
      </c>
      <c r="Q174" s="233">
        <v>15</v>
      </c>
      <c r="R174" s="233">
        <v>15</v>
      </c>
      <c r="S174" s="233"/>
      <c r="T174" s="233"/>
      <c r="U174" s="233"/>
      <c r="W174" s="45" t="str">
        <f t="shared" si="5"/>
        <v>100SANTA ANA</v>
      </c>
      <c r="X174" s="45">
        <v>100</v>
      </c>
      <c r="Y174" s="45" t="s">
        <v>172</v>
      </c>
      <c r="Z174" s="45" t="s">
        <v>209</v>
      </c>
      <c r="AA174" s="45">
        <v>14.5</v>
      </c>
      <c r="AB174" s="45">
        <v>14.5</v>
      </c>
      <c r="AC174" s="45">
        <v>14.5</v>
      </c>
    </row>
    <row r="175" spans="1:29" ht="15.75">
      <c r="A175" s="175" t="str">
        <f t="shared" si="10"/>
        <v>102SENSUNTEPEQUE</v>
      </c>
      <c r="B175" s="201">
        <v>102</v>
      </c>
      <c r="C175" s="201" t="s">
        <v>181</v>
      </c>
      <c r="D175" s="242" t="s">
        <v>211</v>
      </c>
      <c r="E175" s="233">
        <v>5.2</v>
      </c>
      <c r="F175" s="233">
        <v>5</v>
      </c>
      <c r="G175" s="233">
        <v>5.5</v>
      </c>
      <c r="H175" s="233"/>
      <c r="I175" s="233"/>
      <c r="J175" s="233"/>
      <c r="L175" s="54" t="str">
        <f t="shared" si="9"/>
        <v>84SAN FRANCISCO GOTERA</v>
      </c>
      <c r="M175" s="201">
        <v>84</v>
      </c>
      <c r="N175" s="201" t="s">
        <v>182</v>
      </c>
      <c r="O175" s="242" t="s">
        <v>115</v>
      </c>
      <c r="P175" s="233">
        <v>15</v>
      </c>
      <c r="Q175" s="233">
        <v>15</v>
      </c>
      <c r="R175" s="233">
        <v>15</v>
      </c>
      <c r="S175" s="233"/>
      <c r="T175" s="233"/>
      <c r="U175" s="233"/>
      <c r="W175" s="45" t="str">
        <f t="shared" si="5"/>
        <v>101SANTA ANA</v>
      </c>
      <c r="X175" s="45">
        <v>101</v>
      </c>
      <c r="Y175" s="45" t="s">
        <v>172</v>
      </c>
      <c r="Z175" s="45" t="s">
        <v>210</v>
      </c>
      <c r="AA175" s="45">
        <v>13.5</v>
      </c>
      <c r="AB175" s="45">
        <v>13.5</v>
      </c>
      <c r="AC175" s="45">
        <v>13.5</v>
      </c>
    </row>
    <row r="176" spans="1:29" ht="15.75">
      <c r="A176" s="175" t="str">
        <f t="shared" si="10"/>
        <v>102MERCADO CENTRAL</v>
      </c>
      <c r="B176" s="202">
        <v>102</v>
      </c>
      <c r="C176" s="201" t="s">
        <v>229</v>
      </c>
      <c r="D176" s="242" t="s">
        <v>211</v>
      </c>
      <c r="E176" s="233">
        <v>5</v>
      </c>
      <c r="F176" s="233">
        <v>5</v>
      </c>
      <c r="G176" s="233">
        <v>5</v>
      </c>
      <c r="H176" s="233"/>
      <c r="I176" s="233"/>
      <c r="J176" s="233"/>
      <c r="L176" s="54" t="str">
        <f t="shared" si="9"/>
        <v>85TIENDONA</v>
      </c>
      <c r="M176" s="202">
        <v>85</v>
      </c>
      <c r="N176" s="201" t="s">
        <v>190</v>
      </c>
      <c r="O176" s="242" t="s">
        <v>116</v>
      </c>
      <c r="P176" s="233">
        <v>10.25</v>
      </c>
      <c r="Q176" s="233">
        <v>10</v>
      </c>
      <c r="R176" s="233">
        <v>11</v>
      </c>
      <c r="S176" s="233"/>
      <c r="T176" s="233"/>
      <c r="U176" s="233"/>
      <c r="W176" s="45" t="str">
        <f t="shared" si="5"/>
        <v>102COJUTEPEQUE</v>
      </c>
      <c r="X176" s="45">
        <v>102</v>
      </c>
      <c r="Y176" s="45" t="s">
        <v>179</v>
      </c>
      <c r="Z176" s="45" t="s">
        <v>211</v>
      </c>
      <c r="AA176" s="45">
        <v>5.5</v>
      </c>
      <c r="AB176" s="45">
        <v>5.5</v>
      </c>
      <c r="AC176" s="45">
        <v>5.5</v>
      </c>
    </row>
    <row r="177" spans="1:29" ht="15.75">
      <c r="A177" s="175" t="str">
        <f t="shared" si="10"/>
        <v>103SENSUNTEPEQUE</v>
      </c>
      <c r="B177" s="201">
        <v>103</v>
      </c>
      <c r="C177" s="201" t="s">
        <v>181</v>
      </c>
      <c r="D177" s="242" t="s">
        <v>212</v>
      </c>
      <c r="E177" s="233">
        <v>80</v>
      </c>
      <c r="F177" s="233">
        <v>80</v>
      </c>
      <c r="G177" s="233">
        <v>80</v>
      </c>
      <c r="H177" s="233">
        <v>1.25</v>
      </c>
      <c r="I177" s="233">
        <v>1.25</v>
      </c>
      <c r="J177" s="233">
        <v>1.25</v>
      </c>
      <c r="L177" s="54" t="str">
        <f t="shared" si="9"/>
        <v>85COJUTEPEQUE</v>
      </c>
      <c r="M177" s="201">
        <v>85</v>
      </c>
      <c r="N177" s="201" t="s">
        <v>179</v>
      </c>
      <c r="O177" s="242" t="s">
        <v>116</v>
      </c>
      <c r="P177" s="233">
        <v>13</v>
      </c>
      <c r="Q177" s="233">
        <v>13</v>
      </c>
      <c r="R177" s="233">
        <v>13</v>
      </c>
      <c r="S177" s="233"/>
      <c r="T177" s="233"/>
      <c r="U177" s="233"/>
      <c r="W177" s="45" t="str">
        <f t="shared" si="5"/>
        <v>103COJUTEPEQUE</v>
      </c>
      <c r="X177" s="45">
        <v>103</v>
      </c>
      <c r="Y177" s="45" t="s">
        <v>179</v>
      </c>
      <c r="Z177" s="45" t="s">
        <v>212</v>
      </c>
      <c r="AA177" s="45">
        <v>65</v>
      </c>
      <c r="AB177" s="45">
        <v>65</v>
      </c>
      <c r="AC177" s="45">
        <v>65</v>
      </c>
    </row>
    <row r="178" spans="1:29" ht="15.75">
      <c r="A178" s="175" t="str">
        <f t="shared" si="10"/>
        <v>103MERCADO CENTRAL</v>
      </c>
      <c r="B178" s="202">
        <v>103</v>
      </c>
      <c r="C178" s="201" t="s">
        <v>229</v>
      </c>
      <c r="D178" s="242" t="s">
        <v>212</v>
      </c>
      <c r="E178" s="233">
        <v>90</v>
      </c>
      <c r="F178" s="233">
        <v>90</v>
      </c>
      <c r="G178" s="233">
        <v>90</v>
      </c>
      <c r="H178" s="233">
        <v>1</v>
      </c>
      <c r="I178" s="233">
        <v>1</v>
      </c>
      <c r="J178" s="233">
        <v>1</v>
      </c>
      <c r="L178" s="54" t="str">
        <f t="shared" si="9"/>
        <v>86TIENDONA</v>
      </c>
      <c r="M178" s="201">
        <v>86</v>
      </c>
      <c r="N178" s="201" t="s">
        <v>190</v>
      </c>
      <c r="O178" s="242" t="s">
        <v>117</v>
      </c>
      <c r="P178" s="233">
        <v>200</v>
      </c>
      <c r="Q178" s="233">
        <v>200</v>
      </c>
      <c r="R178" s="233">
        <v>200</v>
      </c>
      <c r="S178" s="233"/>
      <c r="T178" s="233"/>
      <c r="U178" s="233"/>
      <c r="W178" s="45" t="str">
        <f t="shared" si="5"/>
        <v>104COJUTEPEQUE</v>
      </c>
      <c r="X178" s="45">
        <v>104</v>
      </c>
      <c r="Y178" s="45" t="s">
        <v>179</v>
      </c>
      <c r="Z178" s="45" t="s">
        <v>213</v>
      </c>
      <c r="AA178" s="45">
        <v>60</v>
      </c>
      <c r="AB178" s="45">
        <v>60</v>
      </c>
      <c r="AC178" s="45">
        <v>60</v>
      </c>
    </row>
    <row r="179" spans="1:29" ht="15.75">
      <c r="A179" s="175" t="str">
        <f t="shared" si="10"/>
        <v>104MERCADO CENTRAL</v>
      </c>
      <c r="B179" s="202">
        <v>104</v>
      </c>
      <c r="C179" s="201" t="s">
        <v>229</v>
      </c>
      <c r="D179" s="242" t="s">
        <v>213</v>
      </c>
      <c r="E179" s="233">
        <v>80</v>
      </c>
      <c r="F179" s="233">
        <v>80</v>
      </c>
      <c r="G179" s="233">
        <v>80</v>
      </c>
      <c r="H179" s="233">
        <v>0.9</v>
      </c>
      <c r="I179" s="233">
        <v>0.9</v>
      </c>
      <c r="J179" s="233">
        <v>0.9</v>
      </c>
      <c r="L179" s="54" t="str">
        <f t="shared" si="9"/>
        <v>86MERCADO CENTRAL</v>
      </c>
      <c r="M179" s="201">
        <v>86</v>
      </c>
      <c r="N179" s="201" t="s">
        <v>229</v>
      </c>
      <c r="O179" s="242" t="s">
        <v>117</v>
      </c>
      <c r="P179" s="233">
        <v>200</v>
      </c>
      <c r="Q179" s="233">
        <v>200</v>
      </c>
      <c r="R179" s="233">
        <v>200</v>
      </c>
      <c r="S179" s="233"/>
      <c r="T179" s="233"/>
      <c r="U179" s="233"/>
      <c r="W179" s="45" t="str">
        <f t="shared" si="5"/>
        <v>105GERARDO BARRIOS</v>
      </c>
      <c r="X179" s="45">
        <v>105</v>
      </c>
      <c r="Y179" s="45" t="s">
        <v>184</v>
      </c>
      <c r="Z179" s="45" t="s">
        <v>214</v>
      </c>
      <c r="AA179" s="45">
        <v>9</v>
      </c>
      <c r="AB179" s="45">
        <v>9</v>
      </c>
      <c r="AC179" s="45">
        <v>9</v>
      </c>
    </row>
    <row r="180" spans="1:29" ht="15.75">
      <c r="A180" s="175" t="str">
        <f t="shared" si="10"/>
        <v>105SENSUNTEPEQUE</v>
      </c>
      <c r="B180" s="201">
        <v>105</v>
      </c>
      <c r="C180" s="201" t="s">
        <v>181</v>
      </c>
      <c r="D180" s="242" t="s">
        <v>267</v>
      </c>
      <c r="E180" s="233">
        <v>12.2</v>
      </c>
      <c r="F180" s="233">
        <v>12</v>
      </c>
      <c r="G180" s="233">
        <v>13</v>
      </c>
      <c r="H180" s="233">
        <v>0.2</v>
      </c>
      <c r="I180" s="233">
        <v>0.2</v>
      </c>
      <c r="J180" s="233">
        <v>0.2</v>
      </c>
      <c r="L180" s="54" t="str">
        <f t="shared" si="9"/>
        <v>86COJUTEPEQUE</v>
      </c>
      <c r="M180" s="201">
        <v>86</v>
      </c>
      <c r="N180" s="201" t="s">
        <v>179</v>
      </c>
      <c r="O180" s="242" t="s">
        <v>117</v>
      </c>
      <c r="P180" s="233">
        <v>215</v>
      </c>
      <c r="Q180" s="233">
        <v>210</v>
      </c>
      <c r="R180" s="233">
        <v>220</v>
      </c>
      <c r="S180" s="233"/>
      <c r="T180" s="233"/>
      <c r="U180" s="233"/>
      <c r="W180" s="45" t="str">
        <f t="shared" si="5"/>
        <v>105SAN MIGUEL</v>
      </c>
      <c r="X180" s="45">
        <v>105</v>
      </c>
      <c r="Y180" s="45" t="s">
        <v>174</v>
      </c>
      <c r="Z180" s="45" t="s">
        <v>214</v>
      </c>
      <c r="AA180" s="45">
        <v>7</v>
      </c>
      <c r="AB180" s="45">
        <v>7</v>
      </c>
      <c r="AC180" s="45">
        <v>7</v>
      </c>
    </row>
    <row r="181" spans="1:29" ht="15.75">
      <c r="A181" s="175" t="str">
        <f t="shared" si="10"/>
        <v>105MERCADO CENTRAL</v>
      </c>
      <c r="B181" s="201">
        <v>105</v>
      </c>
      <c r="C181" s="201" t="s">
        <v>229</v>
      </c>
      <c r="D181" s="242" t="s">
        <v>267</v>
      </c>
      <c r="E181" s="233">
        <v>14</v>
      </c>
      <c r="F181" s="233">
        <v>14</v>
      </c>
      <c r="G181" s="233">
        <v>14</v>
      </c>
      <c r="H181" s="233">
        <v>0.2</v>
      </c>
      <c r="I181" s="233">
        <v>0.2</v>
      </c>
      <c r="J181" s="233">
        <v>0.2</v>
      </c>
      <c r="L181" s="54" t="str">
        <f t="shared" si="9"/>
        <v>86CHALATENANGO</v>
      </c>
      <c r="M181" s="202">
        <v>86</v>
      </c>
      <c r="N181" s="201" t="s">
        <v>176</v>
      </c>
      <c r="O181" s="242" t="s">
        <v>117</v>
      </c>
      <c r="P181" s="233">
        <v>280</v>
      </c>
      <c r="Q181" s="233">
        <v>280</v>
      </c>
      <c r="R181" s="233">
        <v>280</v>
      </c>
      <c r="S181" s="233"/>
      <c r="T181" s="233"/>
      <c r="U181" s="233"/>
      <c r="W181" s="45" t="str">
        <f t="shared" si="5"/>
        <v>105COJUTEPEQUE</v>
      </c>
      <c r="X181" s="45">
        <v>105</v>
      </c>
      <c r="Y181" s="45" t="s">
        <v>179</v>
      </c>
      <c r="Z181" s="45" t="s">
        <v>214</v>
      </c>
      <c r="AA181" s="45">
        <v>8</v>
      </c>
      <c r="AB181" s="45">
        <v>8</v>
      </c>
      <c r="AC181" s="45">
        <v>8</v>
      </c>
    </row>
    <row r="182" spans="1:29" ht="15.75">
      <c r="A182" s="175" t="str">
        <f t="shared" si="10"/>
        <v xml:space="preserve">105GERARDO BARRIOS </v>
      </c>
      <c r="B182" s="202">
        <v>105</v>
      </c>
      <c r="C182" s="201" t="s">
        <v>262</v>
      </c>
      <c r="D182" s="242" t="s">
        <v>267</v>
      </c>
      <c r="E182" s="233">
        <v>14</v>
      </c>
      <c r="F182" s="233">
        <v>14</v>
      </c>
      <c r="G182" s="233">
        <v>14</v>
      </c>
      <c r="H182" s="233">
        <v>0.19999999999999998</v>
      </c>
      <c r="I182" s="233">
        <v>0.2</v>
      </c>
      <c r="J182" s="233">
        <v>0.2</v>
      </c>
      <c r="L182" s="54" t="str">
        <f t="shared" si="9"/>
        <v>86SAN FRANCISCO GOTERA</v>
      </c>
      <c r="M182" s="201">
        <v>86</v>
      </c>
      <c r="N182" s="201" t="s">
        <v>182</v>
      </c>
      <c r="O182" s="242" t="s">
        <v>117</v>
      </c>
      <c r="P182" s="233">
        <v>183</v>
      </c>
      <c r="Q182" s="233">
        <v>183</v>
      </c>
      <c r="R182" s="233">
        <v>183</v>
      </c>
      <c r="S182" s="233"/>
      <c r="T182" s="233"/>
      <c r="U182" s="233"/>
      <c r="W182" s="45" t="str">
        <f t="shared" si="5"/>
        <v>109SANTA ANA</v>
      </c>
      <c r="X182" s="45">
        <v>109</v>
      </c>
      <c r="Y182" s="45" t="s">
        <v>172</v>
      </c>
      <c r="Z182" s="45" t="s">
        <v>215</v>
      </c>
      <c r="AA182" s="45">
        <v>4.375</v>
      </c>
      <c r="AB182" s="45">
        <v>4.25</v>
      </c>
      <c r="AC182" s="45">
        <v>4.5</v>
      </c>
    </row>
    <row r="183" spans="1:29" ht="15.75">
      <c r="A183" s="175" t="str">
        <f t="shared" si="10"/>
        <v>106SENSUNTEPEQUE</v>
      </c>
      <c r="B183" s="201">
        <v>106</v>
      </c>
      <c r="C183" s="201" t="s">
        <v>181</v>
      </c>
      <c r="D183" s="242" t="s">
        <v>268</v>
      </c>
      <c r="E183" s="233"/>
      <c r="F183" s="233"/>
      <c r="G183" s="233"/>
      <c r="H183" s="233">
        <v>1</v>
      </c>
      <c r="I183" s="233">
        <v>1</v>
      </c>
      <c r="J183" s="233">
        <v>1</v>
      </c>
      <c r="L183" s="54" t="str">
        <f t="shared" si="9"/>
        <v>87TIENDONA</v>
      </c>
      <c r="M183" s="201">
        <v>87</v>
      </c>
      <c r="N183" s="201" t="s">
        <v>190</v>
      </c>
      <c r="O183" s="242" t="s">
        <v>118</v>
      </c>
      <c r="P183" s="233">
        <v>150</v>
      </c>
      <c r="Q183" s="233">
        <v>150</v>
      </c>
      <c r="R183" s="233">
        <v>150</v>
      </c>
      <c r="S183" s="233"/>
      <c r="T183" s="233"/>
      <c r="U183" s="233"/>
      <c r="W183" s="45" t="str">
        <f t="shared" si="5"/>
        <v>110SANTA ANA</v>
      </c>
      <c r="X183" s="45">
        <v>110</v>
      </c>
      <c r="Y183" s="45" t="s">
        <v>172</v>
      </c>
      <c r="Z183" s="45" t="s">
        <v>216</v>
      </c>
      <c r="AA183" s="45">
        <v>4.375</v>
      </c>
      <c r="AB183" s="45">
        <v>4.25</v>
      </c>
      <c r="AC183" s="45">
        <v>4.5</v>
      </c>
    </row>
    <row r="184" spans="1:29" ht="15.75">
      <c r="A184" s="175" t="str">
        <f t="shared" si="10"/>
        <v>106MERCADO CENTRAL</v>
      </c>
      <c r="B184" s="201">
        <v>106</v>
      </c>
      <c r="C184" s="201" t="s">
        <v>229</v>
      </c>
      <c r="D184" s="242" t="s">
        <v>268</v>
      </c>
      <c r="E184" s="233">
        <v>52.5</v>
      </c>
      <c r="F184" s="233">
        <v>50</v>
      </c>
      <c r="G184" s="233">
        <v>55</v>
      </c>
      <c r="H184" s="233">
        <v>0.6</v>
      </c>
      <c r="I184" s="233">
        <v>0.6</v>
      </c>
      <c r="J184" s="233">
        <v>0.6</v>
      </c>
      <c r="L184" s="54" t="str">
        <f t="shared" si="9"/>
        <v>87CHALATENANGO</v>
      </c>
      <c r="M184" s="201">
        <v>87</v>
      </c>
      <c r="N184" s="201" t="s">
        <v>176</v>
      </c>
      <c r="O184" s="242" t="s">
        <v>118</v>
      </c>
      <c r="P184" s="233">
        <v>200</v>
      </c>
      <c r="Q184" s="233">
        <v>200</v>
      </c>
      <c r="R184" s="233">
        <v>200</v>
      </c>
      <c r="S184" s="233"/>
      <c r="T184" s="233"/>
      <c r="U184" s="233"/>
      <c r="W184" s="45" t="str">
        <f t="shared" si="5"/>
        <v>111SANTA ANA</v>
      </c>
      <c r="X184" s="45">
        <v>111</v>
      </c>
      <c r="Y184" s="45" t="s">
        <v>172</v>
      </c>
      <c r="Z184" s="45" t="s">
        <v>217</v>
      </c>
      <c r="AA184" s="45">
        <v>4.375</v>
      </c>
      <c r="AB184" s="45">
        <v>4.25</v>
      </c>
      <c r="AC184" s="45">
        <v>4.5</v>
      </c>
    </row>
    <row r="185" spans="1:29" ht="15.75">
      <c r="A185" s="175" t="str">
        <f t="shared" si="10"/>
        <v xml:space="preserve">106GERARDO BARRIOS </v>
      </c>
      <c r="B185" s="202">
        <v>106</v>
      </c>
      <c r="C185" s="201" t="s">
        <v>262</v>
      </c>
      <c r="D185" s="242" t="s">
        <v>268</v>
      </c>
      <c r="E185" s="233">
        <v>50</v>
      </c>
      <c r="F185" s="233">
        <v>50</v>
      </c>
      <c r="G185" s="233">
        <v>50</v>
      </c>
      <c r="H185" s="233"/>
      <c r="I185" s="233"/>
      <c r="J185" s="233"/>
      <c r="L185" s="54" t="str">
        <f t="shared" si="9"/>
        <v>88TIENDONA</v>
      </c>
      <c r="M185" s="202">
        <v>88</v>
      </c>
      <c r="N185" s="201" t="s">
        <v>190</v>
      </c>
      <c r="O185" s="242" t="s">
        <v>119</v>
      </c>
      <c r="P185" s="233">
        <v>125</v>
      </c>
      <c r="Q185" s="233">
        <v>125</v>
      </c>
      <c r="R185" s="233">
        <v>125</v>
      </c>
      <c r="S185" s="233"/>
      <c r="T185" s="233"/>
      <c r="U185" s="233"/>
      <c r="W185" s="45" t="str">
        <f t="shared" si="5"/>
        <v>112SANTA ANA</v>
      </c>
      <c r="X185" s="45">
        <v>112</v>
      </c>
      <c r="Y185" s="45" t="s">
        <v>172</v>
      </c>
      <c r="Z185" s="45" t="s">
        <v>218</v>
      </c>
      <c r="AA185" s="45">
        <v>3.625</v>
      </c>
      <c r="AB185" s="45">
        <v>3.5</v>
      </c>
      <c r="AC185" s="45">
        <v>3.75</v>
      </c>
    </row>
    <row r="186" spans="1:29" ht="15.75">
      <c r="A186" s="175" t="str">
        <f t="shared" si="10"/>
        <v>107SENSUNTEPEQUE</v>
      </c>
      <c r="B186" s="201">
        <v>107</v>
      </c>
      <c r="C186" s="201" t="s">
        <v>181</v>
      </c>
      <c r="D186" s="242" t="s">
        <v>288</v>
      </c>
      <c r="E186" s="233"/>
      <c r="F186" s="233"/>
      <c r="G186" s="233"/>
      <c r="H186" s="233">
        <v>0.96666666666666667</v>
      </c>
      <c r="I186" s="233">
        <v>0.9</v>
      </c>
      <c r="J186" s="233">
        <v>1</v>
      </c>
      <c r="L186" s="54" t="str">
        <f t="shared" si="9"/>
        <v>88SAN FRANCISCO GOTERA</v>
      </c>
      <c r="M186" s="201">
        <v>88</v>
      </c>
      <c r="N186" s="201" t="s">
        <v>182</v>
      </c>
      <c r="O186" s="242" t="s">
        <v>119</v>
      </c>
      <c r="P186" s="233">
        <v>150</v>
      </c>
      <c r="Q186" s="233">
        <v>150</v>
      </c>
      <c r="R186" s="233">
        <v>150</v>
      </c>
      <c r="S186" s="233"/>
      <c r="T186" s="233"/>
      <c r="U186" s="233"/>
      <c r="W186" s="45" t="str">
        <f t="shared" si="5"/>
        <v>113SANTA ANA</v>
      </c>
      <c r="X186" s="45">
        <v>113</v>
      </c>
      <c r="Y186" s="45" t="s">
        <v>172</v>
      </c>
      <c r="Z186" s="45" t="s">
        <v>219</v>
      </c>
      <c r="AA186" s="45">
        <v>4</v>
      </c>
      <c r="AB186" s="45">
        <v>4</v>
      </c>
      <c r="AC186" s="45">
        <v>4</v>
      </c>
    </row>
    <row r="187" spans="1:29" ht="15.75">
      <c r="A187" s="175" t="str">
        <f t="shared" si="10"/>
        <v>107MERCADO CENTRAL</v>
      </c>
      <c r="B187" s="201">
        <v>107</v>
      </c>
      <c r="C187" s="201" t="s">
        <v>229</v>
      </c>
      <c r="D187" s="242" t="s">
        <v>288</v>
      </c>
      <c r="E187" s="233">
        <v>42.5</v>
      </c>
      <c r="F187" s="233">
        <v>40</v>
      </c>
      <c r="G187" s="233">
        <v>45</v>
      </c>
      <c r="H187" s="233">
        <v>0.52500000000000002</v>
      </c>
      <c r="I187" s="233">
        <v>0.5</v>
      </c>
      <c r="J187" s="233">
        <v>0.55000000000000004</v>
      </c>
      <c r="L187" s="54" t="str">
        <f t="shared" si="9"/>
        <v>89TIENDONA</v>
      </c>
      <c r="M187" s="201">
        <v>89</v>
      </c>
      <c r="N187" s="201" t="s">
        <v>190</v>
      </c>
      <c r="O187" s="242" t="s">
        <v>120</v>
      </c>
      <c r="P187" s="233">
        <v>25.75</v>
      </c>
      <c r="Q187" s="233">
        <v>25</v>
      </c>
      <c r="R187" s="233">
        <v>26</v>
      </c>
      <c r="S187" s="233"/>
      <c r="T187" s="233"/>
      <c r="U187" s="233"/>
      <c r="W187" s="45" t="str">
        <f t="shared" si="5"/>
        <v>114SANTA ANA</v>
      </c>
      <c r="X187" s="45">
        <v>114</v>
      </c>
      <c r="Y187" s="45" t="s">
        <v>172</v>
      </c>
      <c r="Z187" s="45" t="s">
        <v>220</v>
      </c>
      <c r="AA187" s="45">
        <v>4</v>
      </c>
      <c r="AB187" s="45">
        <v>4</v>
      </c>
      <c r="AC187" s="45">
        <v>4</v>
      </c>
    </row>
    <row r="188" spans="1:29" ht="15.75">
      <c r="A188" s="175" t="str">
        <f t="shared" si="10"/>
        <v xml:space="preserve">107GERARDO BARRIOS </v>
      </c>
      <c r="B188" s="202">
        <v>107</v>
      </c>
      <c r="C188" s="201" t="s">
        <v>262</v>
      </c>
      <c r="D188" s="242" t="s">
        <v>288</v>
      </c>
      <c r="E188" s="233">
        <v>40</v>
      </c>
      <c r="F188" s="233">
        <v>40</v>
      </c>
      <c r="G188" s="233">
        <v>40</v>
      </c>
      <c r="H188" s="233"/>
      <c r="I188" s="233"/>
      <c r="J188" s="233"/>
      <c r="L188" s="54" t="str">
        <f t="shared" si="9"/>
        <v>89MERCADO CENTRAL</v>
      </c>
      <c r="M188" s="201">
        <v>89</v>
      </c>
      <c r="N188" s="201" t="s">
        <v>229</v>
      </c>
      <c r="O188" s="242" t="s">
        <v>120</v>
      </c>
      <c r="P188" s="233">
        <v>26</v>
      </c>
      <c r="Q188" s="233">
        <v>26</v>
      </c>
      <c r="R188" s="233">
        <v>26</v>
      </c>
      <c r="S188" s="233"/>
      <c r="T188" s="233"/>
      <c r="U188" s="233"/>
      <c r="W188" s="45" t="str">
        <f t="shared" si="5"/>
        <v>115SANTA ANA</v>
      </c>
      <c r="X188" s="45">
        <v>115</v>
      </c>
      <c r="Y188" s="45" t="s">
        <v>172</v>
      </c>
      <c r="Z188" s="45" t="s">
        <v>221</v>
      </c>
      <c r="AA188" s="45">
        <v>4</v>
      </c>
      <c r="AB188" s="45">
        <v>4</v>
      </c>
      <c r="AC188" s="45">
        <v>4</v>
      </c>
    </row>
    <row r="189" spans="1:29" ht="15.75">
      <c r="A189" s="175" t="str">
        <f t="shared" si="10"/>
        <v>109SENSUNTEPEQUE</v>
      </c>
      <c r="B189" s="201">
        <v>109</v>
      </c>
      <c r="C189" s="201" t="s">
        <v>181</v>
      </c>
      <c r="D189" s="242" t="s">
        <v>215</v>
      </c>
      <c r="E189" s="233">
        <v>5.25</v>
      </c>
      <c r="F189" s="233">
        <v>5</v>
      </c>
      <c r="G189" s="233">
        <v>5.5</v>
      </c>
      <c r="H189" s="233"/>
      <c r="I189" s="233"/>
      <c r="J189" s="233"/>
      <c r="L189" s="54" t="str">
        <f t="shared" si="9"/>
        <v>89COJUTEPEQUE</v>
      </c>
      <c r="M189" s="202">
        <v>89</v>
      </c>
      <c r="N189" s="201" t="s">
        <v>179</v>
      </c>
      <c r="O189" s="242" t="s">
        <v>120</v>
      </c>
      <c r="P189" s="233">
        <v>30</v>
      </c>
      <c r="Q189" s="233">
        <v>28</v>
      </c>
      <c r="R189" s="233">
        <v>32</v>
      </c>
      <c r="S189" s="233"/>
      <c r="T189" s="233"/>
      <c r="U189" s="233"/>
      <c r="W189" s="45" t="str">
        <f t="shared" si="5"/>
        <v>116SANTA ANA</v>
      </c>
      <c r="X189" s="45">
        <v>116</v>
      </c>
      <c r="Y189" s="45" t="s">
        <v>172</v>
      </c>
      <c r="Z189" s="45" t="s">
        <v>222</v>
      </c>
      <c r="AA189" s="45">
        <v>4</v>
      </c>
      <c r="AB189" s="45">
        <v>4</v>
      </c>
      <c r="AC189" s="45">
        <v>4</v>
      </c>
    </row>
    <row r="190" spans="1:29" ht="15.75">
      <c r="A190" s="175" t="str">
        <f t="shared" si="10"/>
        <v>109MERCADO CENTRAL</v>
      </c>
      <c r="B190" s="202">
        <v>109</v>
      </c>
      <c r="C190" s="201" t="s">
        <v>229</v>
      </c>
      <c r="D190" s="242" t="s">
        <v>215</v>
      </c>
      <c r="E190" s="233">
        <v>4.7</v>
      </c>
      <c r="F190" s="233">
        <v>4.7</v>
      </c>
      <c r="G190" s="233">
        <v>4.7</v>
      </c>
      <c r="H190" s="233"/>
      <c r="I190" s="233"/>
      <c r="J190" s="233"/>
      <c r="L190" s="54" t="str">
        <f t="shared" si="9"/>
        <v>89CHALATENANGO</v>
      </c>
      <c r="M190" s="201">
        <v>89</v>
      </c>
      <c r="N190" s="201" t="s">
        <v>176</v>
      </c>
      <c r="O190" s="242" t="s">
        <v>120</v>
      </c>
      <c r="P190" s="233">
        <v>30</v>
      </c>
      <c r="Q190" s="233">
        <v>30</v>
      </c>
      <c r="R190" s="233">
        <v>30</v>
      </c>
      <c r="S190" s="233"/>
      <c r="T190" s="233"/>
      <c r="U190" s="233"/>
      <c r="W190" s="45" t="str">
        <f t="shared" si="5"/>
        <v>119SANTA ANA</v>
      </c>
      <c r="X190" s="45">
        <v>119</v>
      </c>
      <c r="Y190" s="45" t="s">
        <v>172</v>
      </c>
      <c r="Z190" s="45" t="s">
        <v>144</v>
      </c>
      <c r="AA190" s="45">
        <v>3.75</v>
      </c>
      <c r="AB190" s="45">
        <v>3.75</v>
      </c>
      <c r="AC190" s="45">
        <v>3.75</v>
      </c>
    </row>
    <row r="191" spans="1:29" ht="15.75">
      <c r="A191" s="175" t="str">
        <f t="shared" si="10"/>
        <v>110SENSUNTEPEQUE</v>
      </c>
      <c r="B191" s="201">
        <v>110</v>
      </c>
      <c r="C191" s="201" t="s">
        <v>181</v>
      </c>
      <c r="D191" s="242" t="s">
        <v>216</v>
      </c>
      <c r="E191" s="233">
        <v>5</v>
      </c>
      <c r="F191" s="233">
        <v>5</v>
      </c>
      <c r="G191" s="233">
        <v>5</v>
      </c>
      <c r="H191" s="233"/>
      <c r="I191" s="233"/>
      <c r="J191" s="233"/>
      <c r="L191" s="54" t="str">
        <f t="shared" si="9"/>
        <v>89SAN FRANCISCO GOTERA</v>
      </c>
      <c r="M191" s="201">
        <v>89</v>
      </c>
      <c r="N191" s="201" t="s">
        <v>182</v>
      </c>
      <c r="O191" s="242" t="s">
        <v>120</v>
      </c>
      <c r="P191" s="233">
        <v>23</v>
      </c>
      <c r="Q191" s="233">
        <v>23</v>
      </c>
      <c r="R191" s="233">
        <v>23</v>
      </c>
      <c r="S191" s="233"/>
      <c r="T191" s="233"/>
      <c r="U191" s="233"/>
      <c r="W191" s="45" t="str">
        <f t="shared" si="5"/>
        <v>120SANTA ANA</v>
      </c>
      <c r="X191" s="45">
        <v>120</v>
      </c>
      <c r="Y191" s="45" t="s">
        <v>172</v>
      </c>
      <c r="Z191" s="45" t="s">
        <v>145</v>
      </c>
      <c r="AA191" s="45">
        <v>2.75</v>
      </c>
      <c r="AB191" s="45">
        <v>2.75</v>
      </c>
      <c r="AC191" s="45">
        <v>2.75</v>
      </c>
    </row>
    <row r="192" spans="1:29" ht="15.75">
      <c r="A192" s="175" t="str">
        <f t="shared" si="10"/>
        <v>110MERCADO CENTRAL</v>
      </c>
      <c r="B192" s="202">
        <v>110</v>
      </c>
      <c r="C192" s="201" t="s">
        <v>229</v>
      </c>
      <c r="D192" s="242" t="s">
        <v>216</v>
      </c>
      <c r="E192" s="233">
        <v>4.5999999999999996</v>
      </c>
      <c r="F192" s="233">
        <v>4.5999999999999996</v>
      </c>
      <c r="G192" s="233">
        <v>4.5999999999999996</v>
      </c>
      <c r="H192" s="233"/>
      <c r="I192" s="233"/>
      <c r="J192" s="233"/>
      <c r="L192" s="54" t="str">
        <f t="shared" si="9"/>
        <v>90TIENDONA</v>
      </c>
      <c r="M192" s="201">
        <v>90</v>
      </c>
      <c r="N192" s="201" t="s">
        <v>190</v>
      </c>
      <c r="O192" s="242" t="s">
        <v>121</v>
      </c>
      <c r="P192" s="233">
        <v>15.25</v>
      </c>
      <c r="Q192" s="233">
        <v>15</v>
      </c>
      <c r="R192" s="233">
        <v>16</v>
      </c>
      <c r="S192" s="233"/>
      <c r="T192" s="233"/>
      <c r="U192" s="233"/>
      <c r="W192" s="45" t="str">
        <f t="shared" si="5"/>
        <v>121SANTA ANA</v>
      </c>
      <c r="X192" s="45">
        <v>121</v>
      </c>
      <c r="Y192" s="45" t="s">
        <v>172</v>
      </c>
      <c r="Z192" s="45" t="s">
        <v>146</v>
      </c>
      <c r="AA192" s="45">
        <v>2.6</v>
      </c>
      <c r="AB192" s="45">
        <v>2.6</v>
      </c>
      <c r="AC192" s="45">
        <v>2.6</v>
      </c>
    </row>
    <row r="193" spans="1:29" ht="15.75">
      <c r="A193" s="175" t="str">
        <f t="shared" si="10"/>
        <v>111SENSUNTEPEQUE</v>
      </c>
      <c r="B193" s="201">
        <v>111</v>
      </c>
      <c r="C193" s="201" t="s">
        <v>181</v>
      </c>
      <c r="D193" s="242" t="s">
        <v>217</v>
      </c>
      <c r="E193" s="233">
        <v>5</v>
      </c>
      <c r="F193" s="233">
        <v>5</v>
      </c>
      <c r="G193" s="233">
        <v>5</v>
      </c>
      <c r="H193" s="233"/>
      <c r="I193" s="233"/>
      <c r="J193" s="233"/>
      <c r="L193" s="54" t="str">
        <f t="shared" si="9"/>
        <v>90COJUTEPEQUE</v>
      </c>
      <c r="M193" s="201">
        <v>90</v>
      </c>
      <c r="N193" s="201" t="s">
        <v>179</v>
      </c>
      <c r="O193" s="242" t="s">
        <v>121</v>
      </c>
      <c r="P193" s="233">
        <v>28</v>
      </c>
      <c r="Q193" s="233">
        <v>26</v>
      </c>
      <c r="R193" s="233">
        <v>30</v>
      </c>
      <c r="S193" s="233"/>
      <c r="T193" s="233"/>
      <c r="U193" s="233"/>
      <c r="W193" s="45" t="str">
        <f t="shared" si="5"/>
        <v>122SANTA ANA</v>
      </c>
      <c r="X193" s="45">
        <v>122</v>
      </c>
      <c r="Y193" s="45" t="s">
        <v>172</v>
      </c>
      <c r="Z193" s="45" t="s">
        <v>155</v>
      </c>
      <c r="AA193" s="45">
        <v>2.6</v>
      </c>
      <c r="AB193" s="45">
        <v>2.6</v>
      </c>
      <c r="AC193" s="45">
        <v>2.6</v>
      </c>
    </row>
    <row r="194" spans="1:29" ht="15.75">
      <c r="A194" s="175" t="str">
        <f t="shared" si="10"/>
        <v>111MERCADO CENTRAL</v>
      </c>
      <c r="B194" s="202">
        <v>111</v>
      </c>
      <c r="C194" s="201" t="s">
        <v>229</v>
      </c>
      <c r="D194" s="242" t="s">
        <v>217</v>
      </c>
      <c r="E194" s="233">
        <v>4.5999999999999996</v>
      </c>
      <c r="F194" s="233">
        <v>4.5999999999999996</v>
      </c>
      <c r="G194" s="233">
        <v>4.5999999999999996</v>
      </c>
      <c r="H194" s="233"/>
      <c r="I194" s="233"/>
      <c r="J194" s="233"/>
      <c r="L194" s="54" t="str">
        <f t="shared" si="9"/>
        <v>90CHALATENANGO</v>
      </c>
      <c r="M194" s="202">
        <v>90</v>
      </c>
      <c r="N194" s="201" t="s">
        <v>176</v>
      </c>
      <c r="O194" s="242" t="s">
        <v>121</v>
      </c>
      <c r="P194" s="233">
        <v>28</v>
      </c>
      <c r="Q194" s="233">
        <v>28</v>
      </c>
      <c r="R194" s="233">
        <v>28</v>
      </c>
      <c r="S194" s="233"/>
      <c r="T194" s="233"/>
      <c r="U194" s="233"/>
      <c r="W194" s="45" t="str">
        <f t="shared" si="5"/>
        <v>124SANTA ANA</v>
      </c>
      <c r="X194" s="45">
        <v>124</v>
      </c>
      <c r="Y194" s="45" t="s">
        <v>172</v>
      </c>
      <c r="Z194" s="45" t="s">
        <v>147</v>
      </c>
      <c r="AA194" s="45">
        <v>1.2</v>
      </c>
      <c r="AB194" s="45">
        <v>1.2</v>
      </c>
      <c r="AC194" s="45">
        <v>1.2</v>
      </c>
    </row>
    <row r="195" spans="1:29" ht="15.75">
      <c r="A195" s="175" t="str">
        <f t="shared" si="10"/>
        <v>112SENSUNTEPEQUE</v>
      </c>
      <c r="B195" s="201">
        <v>112</v>
      </c>
      <c r="C195" s="201" t="s">
        <v>181</v>
      </c>
      <c r="D195" s="242" t="s">
        <v>218</v>
      </c>
      <c r="E195" s="233">
        <v>4.25</v>
      </c>
      <c r="F195" s="233">
        <v>4</v>
      </c>
      <c r="G195" s="233">
        <v>4.5</v>
      </c>
      <c r="H195" s="233"/>
      <c r="I195" s="233"/>
      <c r="J195" s="233"/>
      <c r="L195" s="54" t="str">
        <f t="shared" si="9"/>
        <v>92TIENDONA</v>
      </c>
      <c r="M195" s="201">
        <v>92</v>
      </c>
      <c r="N195" s="201" t="s">
        <v>190</v>
      </c>
      <c r="O195" s="242" t="s">
        <v>122</v>
      </c>
      <c r="P195" s="233">
        <v>168.33333333333334</v>
      </c>
      <c r="Q195" s="233">
        <v>165</v>
      </c>
      <c r="R195" s="233">
        <v>170</v>
      </c>
      <c r="S195" s="233"/>
      <c r="T195" s="233"/>
      <c r="U195" s="233"/>
      <c r="W195" s="45" t="str">
        <f t="shared" si="5"/>
        <v>124COJUTEPEQUE</v>
      </c>
      <c r="X195" s="45">
        <v>124</v>
      </c>
      <c r="Y195" s="45" t="s">
        <v>179</v>
      </c>
      <c r="Z195" s="45" t="s">
        <v>147</v>
      </c>
      <c r="AA195" s="45">
        <v>1</v>
      </c>
      <c r="AB195" s="45">
        <v>1</v>
      </c>
      <c r="AC195" s="45">
        <v>1</v>
      </c>
    </row>
    <row r="196" spans="1:29" ht="15.75">
      <c r="A196" s="175" t="str">
        <f t="shared" si="10"/>
        <v>112MERCADO CENTRAL</v>
      </c>
      <c r="B196" s="202">
        <v>112</v>
      </c>
      <c r="C196" s="201" t="s">
        <v>229</v>
      </c>
      <c r="D196" s="242" t="s">
        <v>218</v>
      </c>
      <c r="E196" s="233">
        <v>4</v>
      </c>
      <c r="F196" s="233">
        <v>4</v>
      </c>
      <c r="G196" s="233">
        <v>4</v>
      </c>
      <c r="H196" s="233"/>
      <c r="I196" s="233"/>
      <c r="J196" s="233"/>
      <c r="L196" s="54" t="str">
        <f t="shared" si="9"/>
        <v>92COJUTEPEQUE</v>
      </c>
      <c r="M196" s="201">
        <v>92</v>
      </c>
      <c r="N196" s="201" t="s">
        <v>179</v>
      </c>
      <c r="O196" s="242" t="s">
        <v>122</v>
      </c>
      <c r="P196" s="233">
        <v>175</v>
      </c>
      <c r="Q196" s="233">
        <v>175</v>
      </c>
      <c r="R196" s="233">
        <v>175</v>
      </c>
      <c r="S196" s="233"/>
      <c r="T196" s="233"/>
      <c r="U196" s="233"/>
      <c r="W196" s="45" t="str">
        <f t="shared" si="5"/>
        <v>125SANTA ANA</v>
      </c>
      <c r="X196" s="45">
        <v>125</v>
      </c>
      <c r="Y196" s="45" t="s">
        <v>172</v>
      </c>
      <c r="Z196" s="45" t="s">
        <v>148</v>
      </c>
      <c r="AA196" s="45">
        <v>1.25</v>
      </c>
      <c r="AB196" s="45">
        <v>1.25</v>
      </c>
      <c r="AC196" s="45">
        <v>1.25</v>
      </c>
    </row>
    <row r="197" spans="1:29" ht="15.75">
      <c r="A197" s="175" t="str">
        <f t="shared" si="10"/>
        <v>113SENSUNTEPEQUE</v>
      </c>
      <c r="B197" s="201">
        <v>113</v>
      </c>
      <c r="C197" s="201" t="s">
        <v>181</v>
      </c>
      <c r="D197" s="242" t="s">
        <v>219</v>
      </c>
      <c r="E197" s="233">
        <v>4.625</v>
      </c>
      <c r="F197" s="233">
        <v>4.5</v>
      </c>
      <c r="G197" s="233">
        <v>4.75</v>
      </c>
      <c r="H197" s="233"/>
      <c r="I197" s="233"/>
      <c r="J197" s="233"/>
      <c r="L197" s="54" t="str">
        <f t="shared" si="9"/>
        <v>92CHALATENANGO</v>
      </c>
      <c r="M197" s="202">
        <v>92</v>
      </c>
      <c r="N197" s="201" t="s">
        <v>176</v>
      </c>
      <c r="O197" s="242" t="s">
        <v>122</v>
      </c>
      <c r="P197" s="233">
        <v>125</v>
      </c>
      <c r="Q197" s="233">
        <v>125</v>
      </c>
      <c r="R197" s="233">
        <v>125</v>
      </c>
      <c r="S197" s="233"/>
      <c r="T197" s="233"/>
      <c r="U197" s="233"/>
      <c r="W197" s="45" t="str">
        <f t="shared" si="5"/>
        <v>125COJUTEPEQUE</v>
      </c>
      <c r="X197" s="45">
        <v>125</v>
      </c>
      <c r="Y197" s="45" t="s">
        <v>179</v>
      </c>
      <c r="Z197" s="45" t="s">
        <v>148</v>
      </c>
      <c r="AA197" s="45">
        <v>1.3</v>
      </c>
      <c r="AB197" s="45">
        <v>1.3</v>
      </c>
      <c r="AC197" s="45">
        <v>1.3</v>
      </c>
    </row>
    <row r="198" spans="1:29" ht="15.75">
      <c r="A198" s="175" t="str">
        <f t="shared" si="10"/>
        <v>113MERCADO CENTRAL</v>
      </c>
      <c r="B198" s="202">
        <v>113</v>
      </c>
      <c r="C198" s="201" t="s">
        <v>229</v>
      </c>
      <c r="D198" s="242" t="s">
        <v>219</v>
      </c>
      <c r="E198" s="233">
        <v>4</v>
      </c>
      <c r="F198" s="233">
        <v>4</v>
      </c>
      <c r="G198" s="233">
        <v>4</v>
      </c>
      <c r="H198" s="233"/>
      <c r="I198" s="233"/>
      <c r="J198" s="233"/>
      <c r="L198" s="54" t="str">
        <f t="shared" si="9"/>
        <v>92SAN FRANCISCO GOTERA</v>
      </c>
      <c r="M198" s="201">
        <v>92</v>
      </c>
      <c r="N198" s="201" t="s">
        <v>182</v>
      </c>
      <c r="O198" s="242" t="s">
        <v>122</v>
      </c>
      <c r="P198" s="233">
        <v>175</v>
      </c>
      <c r="Q198" s="233">
        <v>175</v>
      </c>
      <c r="R198" s="233">
        <v>175</v>
      </c>
      <c r="S198" s="233"/>
      <c r="T198" s="233"/>
      <c r="U198" s="233"/>
      <c r="W198" s="45" t="str">
        <f t="shared" si="5"/>
        <v>126COJUTEPEQUE</v>
      </c>
      <c r="X198" s="45">
        <v>126</v>
      </c>
      <c r="Y198" s="45" t="s">
        <v>179</v>
      </c>
      <c r="Z198" s="45" t="s">
        <v>156</v>
      </c>
      <c r="AA198" s="45">
        <v>3.125</v>
      </c>
      <c r="AB198" s="45">
        <v>3</v>
      </c>
      <c r="AC198" s="45">
        <v>3.25</v>
      </c>
    </row>
    <row r="199" spans="1:29" ht="15.75">
      <c r="A199" s="175" t="str">
        <f t="shared" si="10"/>
        <v>114SENSUNTEPEQUE</v>
      </c>
      <c r="B199" s="201">
        <v>114</v>
      </c>
      <c r="C199" s="201" t="s">
        <v>181</v>
      </c>
      <c r="D199" s="242" t="s">
        <v>220</v>
      </c>
      <c r="E199" s="233">
        <v>4.75</v>
      </c>
      <c r="F199" s="233">
        <v>4.5</v>
      </c>
      <c r="G199" s="233">
        <v>5</v>
      </c>
      <c r="H199" s="233"/>
      <c r="I199" s="233"/>
      <c r="J199" s="233"/>
      <c r="L199" s="54" t="str">
        <f t="shared" ref="L199:L262" si="11">+M199&amp;N199</f>
        <v xml:space="preserve">95GERARDO BARRIOS </v>
      </c>
      <c r="M199" s="201">
        <v>95</v>
      </c>
      <c r="N199" s="201" t="s">
        <v>262</v>
      </c>
      <c r="O199" s="242" t="s">
        <v>204</v>
      </c>
      <c r="P199" s="233">
        <v>120</v>
      </c>
      <c r="Q199" s="233">
        <v>120</v>
      </c>
      <c r="R199" s="233">
        <v>120</v>
      </c>
      <c r="S199" s="233"/>
      <c r="T199" s="233"/>
      <c r="U199" s="233"/>
      <c r="W199" s="45" t="str">
        <f t="shared" si="5"/>
        <v>127COJUTEPEQUE</v>
      </c>
      <c r="X199" s="45">
        <v>127</v>
      </c>
      <c r="Y199" s="45" t="s">
        <v>179</v>
      </c>
      <c r="Z199" s="45" t="s">
        <v>149</v>
      </c>
      <c r="AA199" s="45">
        <v>2.9</v>
      </c>
      <c r="AB199" s="45">
        <v>2.8</v>
      </c>
      <c r="AC199" s="45">
        <v>3</v>
      </c>
    </row>
    <row r="200" spans="1:29" ht="15.75">
      <c r="A200" s="175" t="str">
        <f t="shared" si="10"/>
        <v>114MERCADO CENTRAL</v>
      </c>
      <c r="B200" s="202">
        <v>114</v>
      </c>
      <c r="C200" s="201" t="s">
        <v>229</v>
      </c>
      <c r="D200" s="242" t="s">
        <v>220</v>
      </c>
      <c r="E200" s="233">
        <v>4</v>
      </c>
      <c r="F200" s="233">
        <v>4</v>
      </c>
      <c r="G200" s="233">
        <v>4</v>
      </c>
      <c r="H200" s="233"/>
      <c r="I200" s="233"/>
      <c r="J200" s="233"/>
      <c r="L200" s="54" t="str">
        <f t="shared" si="11"/>
        <v>95MERCADO CENTRAL</v>
      </c>
      <c r="M200" s="202">
        <v>95</v>
      </c>
      <c r="N200" s="201" t="s">
        <v>229</v>
      </c>
      <c r="O200" s="242" t="s">
        <v>204</v>
      </c>
      <c r="P200" s="233">
        <v>120</v>
      </c>
      <c r="Q200" s="233">
        <v>120</v>
      </c>
      <c r="R200" s="233">
        <v>120</v>
      </c>
      <c r="S200" s="233">
        <v>1.25</v>
      </c>
      <c r="T200" s="233">
        <v>1.25</v>
      </c>
      <c r="U200" s="233">
        <v>1.25</v>
      </c>
      <c r="W200" s="45" t="str">
        <f t="shared" si="5"/>
        <v>130SANTA ANA</v>
      </c>
      <c r="X200" s="45">
        <v>130</v>
      </c>
      <c r="Y200" s="45" t="s">
        <v>172</v>
      </c>
      <c r="Z200" s="45" t="s">
        <v>150</v>
      </c>
      <c r="AA200" s="45">
        <v>3</v>
      </c>
      <c r="AB200" s="45">
        <v>3</v>
      </c>
      <c r="AC200" s="45">
        <v>3</v>
      </c>
    </row>
    <row r="201" spans="1:29" ht="15.75">
      <c r="A201" s="175" t="str">
        <f t="shared" si="10"/>
        <v>115SENSUNTEPEQUE</v>
      </c>
      <c r="B201" s="201">
        <v>115</v>
      </c>
      <c r="C201" s="201" t="s">
        <v>181</v>
      </c>
      <c r="D201" s="242" t="s">
        <v>221</v>
      </c>
      <c r="E201" s="233">
        <v>4</v>
      </c>
      <c r="F201" s="233">
        <v>4</v>
      </c>
      <c r="G201" s="233">
        <v>4</v>
      </c>
      <c r="H201" s="233"/>
      <c r="I201" s="233"/>
      <c r="J201" s="233"/>
      <c r="L201" s="54" t="str">
        <f t="shared" si="11"/>
        <v>95COJUTEPEQUE</v>
      </c>
      <c r="M201" s="201">
        <v>95</v>
      </c>
      <c r="N201" s="201" t="s">
        <v>179</v>
      </c>
      <c r="O201" s="242" t="s">
        <v>204</v>
      </c>
      <c r="P201" s="233">
        <v>120</v>
      </c>
      <c r="Q201" s="233">
        <v>120</v>
      </c>
      <c r="R201" s="233">
        <v>120</v>
      </c>
      <c r="S201" s="233">
        <v>1.5</v>
      </c>
      <c r="T201" s="233">
        <v>1.5</v>
      </c>
      <c r="U201" s="233">
        <v>1.5</v>
      </c>
      <c r="W201" s="45" t="str">
        <f t="shared" si="5"/>
        <v>130COJUTEPEQUE</v>
      </c>
      <c r="X201" s="45">
        <v>130</v>
      </c>
      <c r="Y201" s="45" t="s">
        <v>179</v>
      </c>
      <c r="Z201" s="45" t="s">
        <v>150</v>
      </c>
      <c r="AA201" s="45">
        <v>2.75</v>
      </c>
      <c r="AB201" s="45">
        <v>2.5</v>
      </c>
      <c r="AC201" s="45">
        <v>3</v>
      </c>
    </row>
    <row r="202" spans="1:29" ht="15.75">
      <c r="A202" s="175" t="str">
        <f t="shared" si="10"/>
        <v>115MERCADO CENTRAL</v>
      </c>
      <c r="B202" s="202">
        <v>115</v>
      </c>
      <c r="C202" s="201" t="s">
        <v>229</v>
      </c>
      <c r="D202" s="242" t="s">
        <v>221</v>
      </c>
      <c r="E202" s="233">
        <v>4</v>
      </c>
      <c r="F202" s="233">
        <v>4</v>
      </c>
      <c r="G202" s="233">
        <v>4</v>
      </c>
      <c r="H202" s="233"/>
      <c r="I202" s="233"/>
      <c r="J202" s="233"/>
      <c r="L202" s="54" t="str">
        <f t="shared" si="11"/>
        <v>95CHALATENANGO</v>
      </c>
      <c r="M202" s="201">
        <v>95</v>
      </c>
      <c r="N202" s="201" t="s">
        <v>176</v>
      </c>
      <c r="O202" s="242" t="s">
        <v>204</v>
      </c>
      <c r="P202" s="233"/>
      <c r="Q202" s="233"/>
      <c r="R202" s="233"/>
      <c r="S202" s="233">
        <v>1.5</v>
      </c>
      <c r="T202" s="233">
        <v>1.5</v>
      </c>
      <c r="U202" s="233">
        <v>1.5</v>
      </c>
      <c r="W202" s="45" t="str">
        <f t="shared" si="5"/>
        <v>132SANTA ANA</v>
      </c>
      <c r="X202" s="45">
        <v>132</v>
      </c>
      <c r="Y202" s="45" t="s">
        <v>172</v>
      </c>
      <c r="Z202" s="45" t="s">
        <v>151</v>
      </c>
      <c r="AA202" s="45">
        <v>2.2749999999999999</v>
      </c>
      <c r="AB202" s="45">
        <v>2.25</v>
      </c>
      <c r="AC202" s="45">
        <v>2.2999999999999998</v>
      </c>
    </row>
    <row r="203" spans="1:29" ht="15.75">
      <c r="A203" s="175" t="str">
        <f t="shared" si="10"/>
        <v>116SENSUNTEPEQUE</v>
      </c>
      <c r="B203" s="201">
        <v>116</v>
      </c>
      <c r="C203" s="201" t="s">
        <v>181</v>
      </c>
      <c r="D203" s="242" t="s">
        <v>222</v>
      </c>
      <c r="E203" s="233">
        <v>4.25</v>
      </c>
      <c r="F203" s="233">
        <v>4</v>
      </c>
      <c r="G203" s="233">
        <v>4.5</v>
      </c>
      <c r="H203" s="233"/>
      <c r="I203" s="233"/>
      <c r="J203" s="233"/>
      <c r="L203" s="54" t="str">
        <f t="shared" si="11"/>
        <v>95SAN FRANCISCO GOTERA</v>
      </c>
      <c r="M203" s="201">
        <v>95</v>
      </c>
      <c r="N203" s="201" t="s">
        <v>182</v>
      </c>
      <c r="O203" s="242" t="s">
        <v>204</v>
      </c>
      <c r="P203" s="233">
        <v>110</v>
      </c>
      <c r="Q203" s="233">
        <v>110</v>
      </c>
      <c r="R203" s="233">
        <v>110</v>
      </c>
      <c r="S203" s="233">
        <v>1.6166666666666665</v>
      </c>
      <c r="T203" s="233">
        <v>1.35</v>
      </c>
      <c r="U203" s="233">
        <v>1.75</v>
      </c>
      <c r="W203" s="45" t="str">
        <f t="shared" si="5"/>
        <v>132COJUTEPEQUE</v>
      </c>
      <c r="X203" s="45">
        <v>132</v>
      </c>
      <c r="Y203" s="45" t="s">
        <v>179</v>
      </c>
      <c r="Z203" s="45" t="s">
        <v>151</v>
      </c>
      <c r="AA203" s="45">
        <v>2</v>
      </c>
      <c r="AB203" s="45">
        <v>2</v>
      </c>
      <c r="AC203" s="45">
        <v>2</v>
      </c>
    </row>
    <row r="204" spans="1:29" ht="15.75">
      <c r="A204" s="175" t="str">
        <f t="shared" si="10"/>
        <v>116MERCADO CENTRAL</v>
      </c>
      <c r="B204" s="202">
        <v>116</v>
      </c>
      <c r="C204" s="201" t="s">
        <v>229</v>
      </c>
      <c r="D204" s="242" t="s">
        <v>222</v>
      </c>
      <c r="E204" s="233">
        <v>4</v>
      </c>
      <c r="F204" s="233">
        <v>4</v>
      </c>
      <c r="G204" s="233">
        <v>4</v>
      </c>
      <c r="H204" s="233"/>
      <c r="I204" s="233"/>
      <c r="J204" s="233"/>
      <c r="L204" s="54" t="str">
        <f t="shared" si="11"/>
        <v xml:space="preserve">96GERARDO BARRIOS </v>
      </c>
      <c r="M204" s="202">
        <v>96</v>
      </c>
      <c r="N204" s="201" t="s">
        <v>262</v>
      </c>
      <c r="O204" s="242" t="s">
        <v>205</v>
      </c>
      <c r="P204" s="233">
        <v>48</v>
      </c>
      <c r="Q204" s="233">
        <v>48</v>
      </c>
      <c r="R204" s="233">
        <v>48</v>
      </c>
      <c r="S204" s="233">
        <v>0.54999999999999993</v>
      </c>
      <c r="T204" s="233">
        <v>0.55000000000000004</v>
      </c>
      <c r="U204" s="233">
        <v>0.55000000000000004</v>
      </c>
      <c r="W204" s="45" t="str">
        <f t="shared" si="5"/>
        <v>133SANTA ANA</v>
      </c>
      <c r="X204" s="45">
        <v>133</v>
      </c>
      <c r="Y204" s="45" t="s">
        <v>172</v>
      </c>
      <c r="Z204" s="45" t="s">
        <v>152</v>
      </c>
      <c r="AA204" s="45">
        <v>3.2</v>
      </c>
      <c r="AB204" s="45">
        <v>3.2</v>
      </c>
      <c r="AC204" s="45">
        <v>3.2</v>
      </c>
    </row>
    <row r="205" spans="1:29" ht="15.75">
      <c r="A205" s="175" t="str">
        <f t="shared" si="10"/>
        <v>119SENSUNTEPEQUE</v>
      </c>
      <c r="B205" s="201">
        <v>119</v>
      </c>
      <c r="C205" s="201" t="s">
        <v>181</v>
      </c>
      <c r="D205" s="242" t="s">
        <v>144</v>
      </c>
      <c r="E205" s="233">
        <v>5.25</v>
      </c>
      <c r="F205" s="233">
        <v>5</v>
      </c>
      <c r="G205" s="233">
        <v>5.5</v>
      </c>
      <c r="H205" s="233"/>
      <c r="I205" s="233"/>
      <c r="J205" s="233"/>
      <c r="L205" s="54" t="str">
        <f t="shared" si="11"/>
        <v>96MERCADO CENTRAL</v>
      </c>
      <c r="M205" s="201">
        <v>96</v>
      </c>
      <c r="N205" s="201" t="s">
        <v>229</v>
      </c>
      <c r="O205" s="242" t="s">
        <v>205</v>
      </c>
      <c r="P205" s="233">
        <v>48</v>
      </c>
      <c r="Q205" s="233">
        <v>48</v>
      </c>
      <c r="R205" s="233">
        <v>48</v>
      </c>
      <c r="S205" s="233">
        <v>0.55000000000000004</v>
      </c>
      <c r="T205" s="233">
        <v>0.55000000000000004</v>
      </c>
      <c r="U205" s="233">
        <v>0.55000000000000004</v>
      </c>
      <c r="W205" s="45" t="str">
        <f t="shared" si="5"/>
        <v>133COJUTEPEQUE</v>
      </c>
      <c r="X205" s="45">
        <v>133</v>
      </c>
      <c r="Y205" s="45" t="s">
        <v>179</v>
      </c>
      <c r="Z205" s="45" t="s">
        <v>152</v>
      </c>
      <c r="AA205" s="45">
        <v>2.5</v>
      </c>
      <c r="AB205" s="45">
        <v>2.5</v>
      </c>
      <c r="AC205" s="45">
        <v>2.5</v>
      </c>
    </row>
    <row r="206" spans="1:29" ht="15.75">
      <c r="A206" s="175" t="str">
        <f t="shared" si="10"/>
        <v>119MERCADO CENTRAL</v>
      </c>
      <c r="B206" s="202">
        <v>119</v>
      </c>
      <c r="C206" s="201" t="s">
        <v>229</v>
      </c>
      <c r="D206" s="242" t="s">
        <v>144</v>
      </c>
      <c r="E206" s="233">
        <v>6</v>
      </c>
      <c r="F206" s="233">
        <v>6</v>
      </c>
      <c r="G206" s="233">
        <v>6</v>
      </c>
      <c r="H206" s="233"/>
      <c r="I206" s="233"/>
      <c r="J206" s="233"/>
      <c r="L206" s="54" t="str">
        <f t="shared" si="11"/>
        <v>96COJUTEPEQUE</v>
      </c>
      <c r="M206" s="202">
        <v>96</v>
      </c>
      <c r="N206" s="201" t="s">
        <v>179</v>
      </c>
      <c r="O206" s="242" t="s">
        <v>205</v>
      </c>
      <c r="P206" s="233">
        <v>49.866666666666667</v>
      </c>
      <c r="Q206" s="233">
        <v>49.8</v>
      </c>
      <c r="R206" s="233">
        <v>50</v>
      </c>
      <c r="S206" s="233">
        <v>0.58333333333333337</v>
      </c>
      <c r="T206" s="233">
        <v>0.55000000000000004</v>
      </c>
      <c r="U206" s="233">
        <v>0.6</v>
      </c>
      <c r="W206" s="45" t="str">
        <f t="shared" si="5"/>
        <v>134COJUTEPEQUE</v>
      </c>
      <c r="X206" s="45">
        <v>134</v>
      </c>
      <c r="Y206" s="45" t="s">
        <v>179</v>
      </c>
      <c r="Z206" s="45" t="s">
        <v>153</v>
      </c>
      <c r="AA206" s="45">
        <v>4.5</v>
      </c>
      <c r="AB206" s="45">
        <v>4.5</v>
      </c>
      <c r="AC206" s="45">
        <v>4.5</v>
      </c>
    </row>
    <row r="207" spans="1:29" ht="15.75">
      <c r="A207" s="175" t="str">
        <f t="shared" si="10"/>
        <v>120SENSUNTEPEQUE</v>
      </c>
      <c r="B207" s="201">
        <v>120</v>
      </c>
      <c r="C207" s="201" t="s">
        <v>181</v>
      </c>
      <c r="D207" s="242" t="s">
        <v>145</v>
      </c>
      <c r="E207" s="233">
        <v>3.5</v>
      </c>
      <c r="F207" s="233">
        <v>3.5</v>
      </c>
      <c r="G207" s="233">
        <v>3.5</v>
      </c>
      <c r="H207" s="233"/>
      <c r="I207" s="233"/>
      <c r="J207" s="233"/>
      <c r="L207" s="54" t="str">
        <f t="shared" si="11"/>
        <v>96CHALATENANGO</v>
      </c>
      <c r="M207" s="202">
        <v>96</v>
      </c>
      <c r="N207" s="201" t="s">
        <v>176</v>
      </c>
      <c r="O207" s="242" t="s">
        <v>205</v>
      </c>
      <c r="P207" s="233">
        <v>49.2</v>
      </c>
      <c r="Q207" s="233">
        <v>49.2</v>
      </c>
      <c r="R207" s="233">
        <v>49.2</v>
      </c>
      <c r="S207" s="233">
        <v>0.55000000000000004</v>
      </c>
      <c r="T207" s="233">
        <v>0.55000000000000004</v>
      </c>
      <c r="U207" s="233">
        <v>0.55000000000000004</v>
      </c>
      <c r="W207" s="45" t="str">
        <f t="shared" si="5"/>
        <v>135SANTA ANA</v>
      </c>
      <c r="X207" s="45">
        <v>135</v>
      </c>
      <c r="Y207" s="45" t="s">
        <v>172</v>
      </c>
      <c r="Z207" s="45" t="s">
        <v>154</v>
      </c>
      <c r="AA207" s="45">
        <v>1.6</v>
      </c>
      <c r="AB207" s="45">
        <v>1.6</v>
      </c>
      <c r="AC207" s="45">
        <v>1.6</v>
      </c>
    </row>
    <row r="208" spans="1:29" ht="15.75">
      <c r="A208" s="175" t="str">
        <f t="shared" si="10"/>
        <v>120MERCADO CENTRAL</v>
      </c>
      <c r="B208" s="202">
        <v>120</v>
      </c>
      <c r="C208" s="201" t="s">
        <v>229</v>
      </c>
      <c r="D208" s="242" t="s">
        <v>145</v>
      </c>
      <c r="E208" s="233">
        <v>3</v>
      </c>
      <c r="F208" s="233">
        <v>3</v>
      </c>
      <c r="G208" s="233">
        <v>3</v>
      </c>
      <c r="H208" s="233"/>
      <c r="I208" s="233"/>
      <c r="J208" s="233"/>
      <c r="L208" s="54" t="str">
        <f t="shared" si="11"/>
        <v>96SAN FRANCISCO GOTERA</v>
      </c>
      <c r="M208" s="201">
        <v>96</v>
      </c>
      <c r="N208" s="201" t="s">
        <v>182</v>
      </c>
      <c r="O208" s="242" t="s">
        <v>205</v>
      </c>
      <c r="P208" s="233">
        <v>50.5</v>
      </c>
      <c r="Q208" s="233">
        <v>49</v>
      </c>
      <c r="R208" s="233">
        <v>52</v>
      </c>
      <c r="S208" s="233">
        <v>0.58333333333333337</v>
      </c>
      <c r="T208" s="233">
        <v>0.55000000000000004</v>
      </c>
      <c r="U208" s="233">
        <v>0.6</v>
      </c>
      <c r="W208" s="45" t="str">
        <f t="shared" si="5"/>
        <v>135COJUTEPEQUE</v>
      </c>
      <c r="X208" s="45">
        <v>135</v>
      </c>
      <c r="Y208" s="45" t="s">
        <v>179</v>
      </c>
      <c r="Z208" s="45" t="s">
        <v>154</v>
      </c>
      <c r="AA208" s="45">
        <v>2</v>
      </c>
      <c r="AB208" s="45">
        <v>2</v>
      </c>
      <c r="AC208" s="45">
        <v>2</v>
      </c>
    </row>
    <row r="209" spans="1:29" ht="15.75">
      <c r="A209" s="175" t="str">
        <f t="shared" si="10"/>
        <v>121SENSUNTEPEQUE</v>
      </c>
      <c r="B209" s="201">
        <v>121</v>
      </c>
      <c r="C209" s="201" t="s">
        <v>181</v>
      </c>
      <c r="D209" s="242" t="s">
        <v>146</v>
      </c>
      <c r="E209" s="233">
        <v>3.5</v>
      </c>
      <c r="F209" s="233">
        <v>3.5</v>
      </c>
      <c r="G209" s="233">
        <v>3.5</v>
      </c>
      <c r="H209" s="233"/>
      <c r="I209" s="233"/>
      <c r="J209" s="233"/>
      <c r="L209" s="54" t="str">
        <f t="shared" si="11"/>
        <v xml:space="preserve">97GERARDO BARRIOS </v>
      </c>
      <c r="M209" s="202">
        <v>97</v>
      </c>
      <c r="N209" s="201" t="s">
        <v>262</v>
      </c>
      <c r="O209" s="242" t="s">
        <v>206</v>
      </c>
      <c r="P209" s="233">
        <v>100</v>
      </c>
      <c r="Q209" s="233">
        <v>100</v>
      </c>
      <c r="R209" s="233">
        <v>100</v>
      </c>
      <c r="S209" s="233">
        <v>1.1583333333333332</v>
      </c>
      <c r="T209" s="233">
        <v>1.1000000000000001</v>
      </c>
      <c r="U209" s="233">
        <v>1.4</v>
      </c>
      <c r="W209" s="45" t="str">
        <f t="shared" si="5"/>
        <v>136SANTA ANA</v>
      </c>
      <c r="X209" s="45">
        <v>136</v>
      </c>
      <c r="Y209" s="45" t="s">
        <v>172</v>
      </c>
      <c r="Z209" s="45" t="s">
        <v>223</v>
      </c>
      <c r="AA209" s="45">
        <v>2</v>
      </c>
      <c r="AB209" s="45">
        <v>2</v>
      </c>
      <c r="AC209" s="45">
        <v>2</v>
      </c>
    </row>
    <row r="210" spans="1:29" ht="15.75">
      <c r="A210" s="175" t="str">
        <f t="shared" si="10"/>
        <v>121MERCADO CENTRAL</v>
      </c>
      <c r="B210" s="202">
        <v>121</v>
      </c>
      <c r="C210" s="201" t="s">
        <v>229</v>
      </c>
      <c r="D210" s="242" t="s">
        <v>146</v>
      </c>
      <c r="E210" s="233">
        <v>3</v>
      </c>
      <c r="F210" s="233">
        <v>3</v>
      </c>
      <c r="G210" s="233">
        <v>3</v>
      </c>
      <c r="H210" s="233"/>
      <c r="I210" s="233"/>
      <c r="J210" s="233"/>
      <c r="L210" s="54" t="str">
        <f t="shared" si="11"/>
        <v>97MERCADO CENTRAL</v>
      </c>
      <c r="M210" s="201">
        <v>97</v>
      </c>
      <c r="N210" s="201" t="s">
        <v>229</v>
      </c>
      <c r="O210" s="242" t="s">
        <v>206</v>
      </c>
      <c r="P210" s="233">
        <v>100</v>
      </c>
      <c r="Q210" s="233">
        <v>100</v>
      </c>
      <c r="R210" s="233">
        <v>100</v>
      </c>
      <c r="S210" s="233">
        <v>1.1000000000000001</v>
      </c>
      <c r="T210" s="233">
        <v>1.1000000000000001</v>
      </c>
      <c r="U210" s="233">
        <v>1.1000000000000001</v>
      </c>
      <c r="W210" s="45" t="str">
        <f t="shared" si="5"/>
        <v>140SANTA ANA</v>
      </c>
      <c r="X210" s="45">
        <v>140</v>
      </c>
      <c r="Y210" s="45" t="s">
        <v>172</v>
      </c>
      <c r="Z210" s="45" t="s">
        <v>224</v>
      </c>
      <c r="AA210" s="45">
        <v>8</v>
      </c>
      <c r="AB210" s="45">
        <v>8</v>
      </c>
      <c r="AC210" s="45">
        <v>8</v>
      </c>
    </row>
    <row r="211" spans="1:29" ht="15.75">
      <c r="A211" s="175" t="str">
        <f t="shared" si="10"/>
        <v>122SENSUNTEPEQUE</v>
      </c>
      <c r="B211" s="201">
        <v>122</v>
      </c>
      <c r="C211" s="201" t="s">
        <v>181</v>
      </c>
      <c r="D211" s="242" t="s">
        <v>155</v>
      </c>
      <c r="E211" s="233">
        <v>3.5</v>
      </c>
      <c r="F211" s="233">
        <v>3.5</v>
      </c>
      <c r="G211" s="233">
        <v>3.5</v>
      </c>
      <c r="H211" s="233"/>
      <c r="I211" s="233"/>
      <c r="J211" s="233"/>
      <c r="L211" s="54" t="str">
        <f t="shared" si="11"/>
        <v>97COJUTEPEQUE</v>
      </c>
      <c r="M211" s="201">
        <v>97</v>
      </c>
      <c r="N211" s="201" t="s">
        <v>179</v>
      </c>
      <c r="O211" s="242" t="s">
        <v>206</v>
      </c>
      <c r="P211" s="233"/>
      <c r="Q211" s="233"/>
      <c r="R211" s="233"/>
      <c r="S211" s="233">
        <v>1.25</v>
      </c>
      <c r="T211" s="233">
        <v>1.25</v>
      </c>
      <c r="U211" s="233">
        <v>1.25</v>
      </c>
      <c r="W211" s="45" t="str">
        <f t="shared" si="5"/>
        <v>142SANTA ANA</v>
      </c>
      <c r="X211" s="45">
        <v>142</v>
      </c>
      <c r="Y211" s="45" t="s">
        <v>172</v>
      </c>
      <c r="Z211" s="45" t="s">
        <v>225</v>
      </c>
      <c r="AA211" s="45">
        <v>2</v>
      </c>
      <c r="AB211" s="45">
        <v>2</v>
      </c>
      <c r="AC211" s="45">
        <v>2</v>
      </c>
    </row>
    <row r="212" spans="1:29" ht="15.75">
      <c r="A212" s="175" t="str">
        <f t="shared" ref="A212:A275" si="12">+B212&amp;C212</f>
        <v>122MERCADO CENTRAL</v>
      </c>
      <c r="B212" s="202">
        <v>122</v>
      </c>
      <c r="C212" s="201" t="s">
        <v>229</v>
      </c>
      <c r="D212" s="242" t="s">
        <v>155</v>
      </c>
      <c r="E212" s="233">
        <v>2.7</v>
      </c>
      <c r="F212" s="233">
        <v>2.7</v>
      </c>
      <c r="G212" s="233">
        <v>2.7</v>
      </c>
      <c r="H212" s="233"/>
      <c r="I212" s="233"/>
      <c r="J212" s="233"/>
      <c r="L212" s="54" t="str">
        <f t="shared" si="11"/>
        <v>97CHALATENANGO</v>
      </c>
      <c r="M212" s="202">
        <v>97</v>
      </c>
      <c r="N212" s="201" t="s">
        <v>176</v>
      </c>
      <c r="O212" s="242" t="s">
        <v>206</v>
      </c>
      <c r="P212" s="233">
        <v>83</v>
      </c>
      <c r="Q212" s="233">
        <v>83</v>
      </c>
      <c r="R212" s="233">
        <v>83</v>
      </c>
      <c r="S212" s="233">
        <v>1.25</v>
      </c>
      <c r="T212" s="233">
        <v>1</v>
      </c>
      <c r="U212" s="233">
        <v>1.5</v>
      </c>
      <c r="W212" s="45" t="str">
        <f t="shared" si="5"/>
        <v>143SANTA ANA</v>
      </c>
      <c r="X212" s="45">
        <v>143</v>
      </c>
      <c r="Y212" s="45" t="s">
        <v>172</v>
      </c>
      <c r="Z212" s="45" t="s">
        <v>226</v>
      </c>
      <c r="AA212" s="45">
        <v>2.25</v>
      </c>
      <c r="AB212" s="45">
        <v>2.25</v>
      </c>
      <c r="AC212" s="45">
        <v>2.25</v>
      </c>
    </row>
    <row r="213" spans="1:29" ht="15.75">
      <c r="A213" s="175" t="str">
        <f t="shared" si="12"/>
        <v>123MERCADO CENTRAL</v>
      </c>
      <c r="B213" s="202">
        <v>123</v>
      </c>
      <c r="C213" s="201" t="s">
        <v>229</v>
      </c>
      <c r="D213" s="242" t="s">
        <v>289</v>
      </c>
      <c r="E213" s="233">
        <v>1.425</v>
      </c>
      <c r="F213" s="233">
        <v>1.35</v>
      </c>
      <c r="G213" s="233">
        <v>1.5</v>
      </c>
      <c r="H213" s="233"/>
      <c r="I213" s="233"/>
      <c r="J213" s="233"/>
      <c r="L213" s="54" t="str">
        <f t="shared" si="11"/>
        <v>97SAN FRANCISCO GOTERA</v>
      </c>
      <c r="M213" s="201">
        <v>97</v>
      </c>
      <c r="N213" s="201" t="s">
        <v>182</v>
      </c>
      <c r="O213" s="242" t="s">
        <v>206</v>
      </c>
      <c r="P213" s="233">
        <v>100</v>
      </c>
      <c r="Q213" s="233">
        <v>100</v>
      </c>
      <c r="R213" s="233">
        <v>100</v>
      </c>
      <c r="S213" s="233">
        <v>1.3333333333333333</v>
      </c>
      <c r="T213" s="233">
        <v>1.25</v>
      </c>
      <c r="U213" s="233">
        <v>1.5</v>
      </c>
      <c r="W213" s="45" t="str">
        <f t="shared" si="5"/>
        <v>147SANTA ANA</v>
      </c>
      <c r="X213" s="45">
        <v>147</v>
      </c>
      <c r="Y213" s="45" t="s">
        <v>172</v>
      </c>
      <c r="Z213" s="45" t="s">
        <v>227</v>
      </c>
      <c r="AA213" s="45">
        <v>2.25</v>
      </c>
      <c r="AB213" s="45">
        <v>2.25</v>
      </c>
      <c r="AC213" s="45">
        <v>2.25</v>
      </c>
    </row>
    <row r="214" spans="1:29" ht="15.75">
      <c r="A214" s="175" t="str">
        <f t="shared" si="12"/>
        <v>124SENSUNTEPEQUE</v>
      </c>
      <c r="B214" s="201">
        <v>124</v>
      </c>
      <c r="C214" s="201" t="s">
        <v>181</v>
      </c>
      <c r="D214" s="242" t="s">
        <v>147</v>
      </c>
      <c r="E214" s="233">
        <v>1.2</v>
      </c>
      <c r="F214" s="233">
        <v>1.2</v>
      </c>
      <c r="G214" s="233">
        <v>1.2</v>
      </c>
      <c r="H214" s="233"/>
      <c r="I214" s="233"/>
      <c r="J214" s="233"/>
      <c r="L214" s="54" t="str">
        <f t="shared" si="11"/>
        <v xml:space="preserve">98GERARDO BARRIOS </v>
      </c>
      <c r="M214" s="201">
        <v>98</v>
      </c>
      <c r="N214" s="201" t="s">
        <v>262</v>
      </c>
      <c r="O214" s="242" t="s">
        <v>266</v>
      </c>
      <c r="P214" s="233">
        <v>202.77777777777777</v>
      </c>
      <c r="Q214" s="233">
        <v>200</v>
      </c>
      <c r="R214" s="233">
        <v>205</v>
      </c>
      <c r="S214" s="233">
        <v>2.1999999999999997</v>
      </c>
      <c r="T214" s="233">
        <v>2.2000000000000002</v>
      </c>
      <c r="U214" s="233">
        <v>2.2000000000000002</v>
      </c>
      <c r="W214" s="45" t="str">
        <f t="shared" si="5"/>
        <v>150SANTA ANA</v>
      </c>
      <c r="X214" s="45">
        <v>150</v>
      </c>
      <c r="Y214" s="45" t="s">
        <v>172</v>
      </c>
      <c r="Z214" s="45" t="s">
        <v>228</v>
      </c>
      <c r="AA214" s="45">
        <v>1.25</v>
      </c>
      <c r="AB214" s="45">
        <v>1.25</v>
      </c>
      <c r="AC214" s="45">
        <v>1.25</v>
      </c>
    </row>
    <row r="215" spans="1:29" ht="15.75">
      <c r="A215" s="175" t="str">
        <f t="shared" si="12"/>
        <v>124MERCADO CENTRAL</v>
      </c>
      <c r="B215" s="202">
        <v>124</v>
      </c>
      <c r="C215" s="201" t="s">
        <v>229</v>
      </c>
      <c r="D215" s="242" t="s">
        <v>147</v>
      </c>
      <c r="E215" s="233">
        <v>1.425</v>
      </c>
      <c r="F215" s="233">
        <v>1.35</v>
      </c>
      <c r="G215" s="233">
        <v>1.5</v>
      </c>
      <c r="H215" s="233"/>
      <c r="I215" s="233"/>
      <c r="J215" s="233"/>
      <c r="L215" s="54" t="str">
        <f t="shared" si="11"/>
        <v>98MERCADO CENTRAL</v>
      </c>
      <c r="M215" s="202">
        <v>98</v>
      </c>
      <c r="N215" s="201" t="s">
        <v>229</v>
      </c>
      <c r="O215" s="242" t="s">
        <v>266</v>
      </c>
      <c r="P215" s="233">
        <v>205</v>
      </c>
      <c r="Q215" s="233">
        <v>205</v>
      </c>
      <c r="R215" s="233">
        <v>205</v>
      </c>
      <c r="S215" s="233">
        <v>2.2000000000000002</v>
      </c>
      <c r="T215" s="233">
        <v>2.2000000000000002</v>
      </c>
      <c r="U215" s="233">
        <v>2.2000000000000002</v>
      </c>
      <c r="W215" s="45" t="str">
        <f t="shared" si="5"/>
        <v/>
      </c>
    </row>
    <row r="216" spans="1:29" ht="15.75">
      <c r="A216" s="175" t="str">
        <f t="shared" si="12"/>
        <v>125SENSUNTEPEQUE</v>
      </c>
      <c r="B216" s="201">
        <v>125</v>
      </c>
      <c r="C216" s="201" t="s">
        <v>181</v>
      </c>
      <c r="D216" s="242" t="s">
        <v>148</v>
      </c>
      <c r="E216" s="233">
        <v>2</v>
      </c>
      <c r="F216" s="233">
        <v>2</v>
      </c>
      <c r="G216" s="233">
        <v>2</v>
      </c>
      <c r="H216" s="233"/>
      <c r="I216" s="233"/>
      <c r="J216" s="233"/>
      <c r="L216" s="54" t="str">
        <f t="shared" si="11"/>
        <v>98COJUTEPEQUE</v>
      </c>
      <c r="M216" s="201">
        <v>98</v>
      </c>
      <c r="N216" s="201" t="s">
        <v>179</v>
      </c>
      <c r="O216" s="242" t="s">
        <v>266</v>
      </c>
      <c r="P216" s="233"/>
      <c r="Q216" s="233"/>
      <c r="R216" s="233"/>
      <c r="S216" s="233">
        <v>2.4</v>
      </c>
      <c r="T216" s="233">
        <v>2.4</v>
      </c>
      <c r="U216" s="233">
        <v>2.4</v>
      </c>
      <c r="W216" s="45" t="str">
        <f t="shared" ref="W216:W234" si="13">+X216&amp;Y216</f>
        <v/>
      </c>
    </row>
    <row r="217" spans="1:29" ht="15.75">
      <c r="A217" s="175" t="str">
        <f t="shared" si="12"/>
        <v>125MERCADO CENTRAL</v>
      </c>
      <c r="B217" s="202">
        <v>125</v>
      </c>
      <c r="C217" s="201" t="s">
        <v>229</v>
      </c>
      <c r="D217" s="242" t="s">
        <v>148</v>
      </c>
      <c r="E217" s="233">
        <v>1.75</v>
      </c>
      <c r="F217" s="233">
        <v>1.75</v>
      </c>
      <c r="G217" s="233">
        <v>1.75</v>
      </c>
      <c r="H217" s="233"/>
      <c r="I217" s="233"/>
      <c r="J217" s="233"/>
      <c r="L217" s="54" t="str">
        <f t="shared" si="11"/>
        <v>98CHALATENANGO</v>
      </c>
      <c r="M217" s="201">
        <v>98</v>
      </c>
      <c r="N217" s="201" t="s">
        <v>176</v>
      </c>
      <c r="O217" s="242" t="s">
        <v>266</v>
      </c>
      <c r="P217" s="233">
        <v>215</v>
      </c>
      <c r="Q217" s="233">
        <v>215</v>
      </c>
      <c r="R217" s="233">
        <v>215</v>
      </c>
      <c r="S217" s="233">
        <v>2.35</v>
      </c>
      <c r="T217" s="233">
        <v>2.35</v>
      </c>
      <c r="U217" s="233">
        <v>2.35</v>
      </c>
      <c r="W217" s="45" t="str">
        <f t="shared" si="13"/>
        <v/>
      </c>
    </row>
    <row r="218" spans="1:29" ht="15.75">
      <c r="A218" s="175" t="str">
        <f t="shared" si="12"/>
        <v>126SENSUNTEPEQUE</v>
      </c>
      <c r="B218" s="201">
        <v>126</v>
      </c>
      <c r="C218" s="201" t="s">
        <v>181</v>
      </c>
      <c r="D218" s="242" t="s">
        <v>269</v>
      </c>
      <c r="E218" s="233">
        <v>5</v>
      </c>
      <c r="F218" s="233">
        <v>5</v>
      </c>
      <c r="G218" s="233">
        <v>5</v>
      </c>
      <c r="H218" s="233"/>
      <c r="I218" s="233"/>
      <c r="J218" s="233"/>
      <c r="L218" s="54" t="str">
        <f t="shared" si="11"/>
        <v>98SAN FRANCISCO GOTERA</v>
      </c>
      <c r="M218" s="201">
        <v>98</v>
      </c>
      <c r="N218" s="201" t="s">
        <v>182</v>
      </c>
      <c r="O218" s="242" t="s">
        <v>266</v>
      </c>
      <c r="P218" s="233">
        <v>225</v>
      </c>
      <c r="Q218" s="233">
        <v>225</v>
      </c>
      <c r="R218" s="233">
        <v>225</v>
      </c>
      <c r="S218" s="233">
        <v>2.5833333333333335</v>
      </c>
      <c r="T218" s="233">
        <v>2.5</v>
      </c>
      <c r="U218" s="233">
        <v>2.75</v>
      </c>
      <c r="W218" s="45" t="str">
        <f t="shared" si="13"/>
        <v/>
      </c>
    </row>
    <row r="219" spans="1:29" ht="15.75">
      <c r="A219" s="175" t="str">
        <f t="shared" si="12"/>
        <v>126MERCADO CENTRAL</v>
      </c>
      <c r="B219" s="202">
        <v>126</v>
      </c>
      <c r="C219" s="201" t="s">
        <v>229</v>
      </c>
      <c r="D219" s="242" t="s">
        <v>269</v>
      </c>
      <c r="E219" s="233">
        <v>5</v>
      </c>
      <c r="F219" s="233">
        <v>5</v>
      </c>
      <c r="G219" s="233">
        <v>5</v>
      </c>
      <c r="H219" s="233"/>
      <c r="I219" s="233"/>
      <c r="J219" s="233"/>
      <c r="L219" s="54" t="str">
        <f t="shared" si="11"/>
        <v>99MERCADO CENTRAL</v>
      </c>
      <c r="M219" s="201">
        <v>99</v>
      </c>
      <c r="N219" s="201" t="s">
        <v>229</v>
      </c>
      <c r="O219" s="242" t="s">
        <v>208</v>
      </c>
      <c r="P219" s="233">
        <v>28</v>
      </c>
      <c r="Q219" s="233">
        <v>28</v>
      </c>
      <c r="R219" s="233">
        <v>28</v>
      </c>
      <c r="S219" s="233"/>
      <c r="T219" s="233"/>
      <c r="U219" s="233"/>
      <c r="W219" s="45" t="str">
        <f t="shared" si="13"/>
        <v/>
      </c>
    </row>
    <row r="220" spans="1:29" ht="15.75">
      <c r="A220" s="175" t="str">
        <f t="shared" si="12"/>
        <v>127SENSUNTEPEQUE</v>
      </c>
      <c r="B220" s="201">
        <v>127</v>
      </c>
      <c r="C220" s="201" t="s">
        <v>181</v>
      </c>
      <c r="D220" s="242" t="s">
        <v>270</v>
      </c>
      <c r="E220" s="233">
        <v>4.55</v>
      </c>
      <c r="F220" s="233">
        <v>4.5</v>
      </c>
      <c r="G220" s="233">
        <v>4.5999999999999996</v>
      </c>
      <c r="H220" s="233"/>
      <c r="I220" s="233"/>
      <c r="J220" s="233"/>
      <c r="L220" s="54" t="str">
        <f t="shared" si="11"/>
        <v>100MERCADO CENTRAL</v>
      </c>
      <c r="M220" s="202">
        <v>100</v>
      </c>
      <c r="N220" s="201" t="s">
        <v>229</v>
      </c>
      <c r="O220" s="242" t="s">
        <v>209</v>
      </c>
      <c r="P220" s="233">
        <v>24.5</v>
      </c>
      <c r="Q220" s="233">
        <v>24</v>
      </c>
      <c r="R220" s="233">
        <v>25</v>
      </c>
      <c r="S220" s="233"/>
      <c r="T220" s="233"/>
      <c r="U220" s="233"/>
      <c r="W220" s="45" t="str">
        <f t="shared" si="13"/>
        <v/>
      </c>
    </row>
    <row r="221" spans="1:29" ht="15.75">
      <c r="A221" s="175" t="str">
        <f t="shared" si="12"/>
        <v>127MERCADO CENTRAL</v>
      </c>
      <c r="B221" s="202">
        <v>127</v>
      </c>
      <c r="C221" s="201" t="s">
        <v>229</v>
      </c>
      <c r="D221" s="242" t="s">
        <v>270</v>
      </c>
      <c r="E221" s="233">
        <v>4.8999999999999995</v>
      </c>
      <c r="F221" s="233">
        <v>4.8</v>
      </c>
      <c r="G221" s="233">
        <v>5</v>
      </c>
      <c r="H221" s="233"/>
      <c r="I221" s="233"/>
      <c r="J221" s="233"/>
      <c r="L221" s="54" t="str">
        <f t="shared" si="11"/>
        <v>100COJUTEPEQUE</v>
      </c>
      <c r="M221" s="201">
        <v>100</v>
      </c>
      <c r="N221" s="201" t="s">
        <v>179</v>
      </c>
      <c r="O221" s="242" t="s">
        <v>209</v>
      </c>
      <c r="P221" s="233">
        <v>22.375</v>
      </c>
      <c r="Q221" s="233">
        <v>22.25</v>
      </c>
      <c r="R221" s="233">
        <v>22.5</v>
      </c>
      <c r="S221" s="233">
        <v>0.5</v>
      </c>
      <c r="T221" s="233">
        <v>0.5</v>
      </c>
      <c r="U221" s="233">
        <v>0.5</v>
      </c>
      <c r="W221" s="45" t="str">
        <f t="shared" si="13"/>
        <v/>
      </c>
    </row>
    <row r="222" spans="1:29" ht="15.75">
      <c r="A222" s="175" t="str">
        <f t="shared" si="12"/>
        <v>128MERCADO CENTRAL</v>
      </c>
      <c r="B222" s="202">
        <v>128</v>
      </c>
      <c r="C222" s="201" t="s">
        <v>229</v>
      </c>
      <c r="D222" s="242" t="s">
        <v>290</v>
      </c>
      <c r="E222" s="233">
        <v>58</v>
      </c>
      <c r="F222" s="233">
        <v>58</v>
      </c>
      <c r="G222" s="233">
        <v>58</v>
      </c>
      <c r="H222" s="233"/>
      <c r="I222" s="233"/>
      <c r="J222" s="233"/>
      <c r="L222" s="54" t="str">
        <f t="shared" si="11"/>
        <v>101MERCADO CENTRAL</v>
      </c>
      <c r="M222" s="202">
        <v>101</v>
      </c>
      <c r="N222" s="201" t="s">
        <v>229</v>
      </c>
      <c r="O222" s="242" t="s">
        <v>210</v>
      </c>
      <c r="P222" s="233">
        <v>23.75</v>
      </c>
      <c r="Q222" s="233">
        <v>23.5</v>
      </c>
      <c r="R222" s="233">
        <v>24</v>
      </c>
      <c r="S222" s="233"/>
      <c r="T222" s="233"/>
      <c r="U222" s="233"/>
      <c r="W222" s="45" t="str">
        <f t="shared" si="13"/>
        <v/>
      </c>
    </row>
    <row r="223" spans="1:29" ht="15.75">
      <c r="A223" s="175" t="str">
        <f t="shared" si="12"/>
        <v>129MERCADO CENTRAL</v>
      </c>
      <c r="B223" s="202">
        <v>129</v>
      </c>
      <c r="C223" s="201" t="s">
        <v>229</v>
      </c>
      <c r="D223" s="242" t="s">
        <v>291</v>
      </c>
      <c r="E223" s="233">
        <v>56.666666666666664</v>
      </c>
      <c r="F223" s="233">
        <v>56</v>
      </c>
      <c r="G223" s="233">
        <v>57</v>
      </c>
      <c r="H223" s="233"/>
      <c r="I223" s="233"/>
      <c r="J223" s="233"/>
      <c r="L223" s="54" t="str">
        <f t="shared" si="11"/>
        <v>101COJUTEPEQUE</v>
      </c>
      <c r="M223" s="201">
        <v>101</v>
      </c>
      <c r="N223" s="201" t="s">
        <v>179</v>
      </c>
      <c r="O223" s="242" t="s">
        <v>210</v>
      </c>
      <c r="P223" s="233">
        <v>21.5</v>
      </c>
      <c r="Q223" s="233">
        <v>21.5</v>
      </c>
      <c r="R223" s="233">
        <v>21.5</v>
      </c>
      <c r="S223" s="233">
        <v>0.5</v>
      </c>
      <c r="T223" s="233">
        <v>0.5</v>
      </c>
      <c r="U223" s="233">
        <v>0.5</v>
      </c>
      <c r="W223" s="45" t="str">
        <f t="shared" si="13"/>
        <v/>
      </c>
    </row>
    <row r="224" spans="1:29" ht="15.75">
      <c r="A224" s="175" t="str">
        <f t="shared" si="12"/>
        <v>130SENSUNTEPEQUE</v>
      </c>
      <c r="B224" s="201">
        <v>130</v>
      </c>
      <c r="C224" s="201" t="s">
        <v>181</v>
      </c>
      <c r="D224" s="242" t="s">
        <v>150</v>
      </c>
      <c r="E224" s="233">
        <v>3.04</v>
      </c>
      <c r="F224" s="233">
        <v>3</v>
      </c>
      <c r="G224" s="233">
        <v>3.2</v>
      </c>
      <c r="H224" s="233"/>
      <c r="I224" s="233"/>
      <c r="J224" s="233"/>
      <c r="L224" s="54" t="str">
        <f t="shared" si="11"/>
        <v>101CHALATENANGO</v>
      </c>
      <c r="M224" s="202">
        <v>101</v>
      </c>
      <c r="N224" s="201" t="s">
        <v>176</v>
      </c>
      <c r="O224" s="242" t="s">
        <v>210</v>
      </c>
      <c r="P224" s="233">
        <v>20.5</v>
      </c>
      <c r="Q224" s="233">
        <v>20.5</v>
      </c>
      <c r="R224" s="233">
        <v>20.5</v>
      </c>
      <c r="S224" s="233">
        <v>0.5</v>
      </c>
      <c r="T224" s="233">
        <v>0.5</v>
      </c>
      <c r="U224" s="233">
        <v>0.5</v>
      </c>
      <c r="W224" s="45" t="str">
        <f t="shared" si="13"/>
        <v/>
      </c>
    </row>
    <row r="225" spans="1:23" ht="15.75">
      <c r="A225" s="175" t="str">
        <f t="shared" si="12"/>
        <v>130MERCADO CENTRAL</v>
      </c>
      <c r="B225" s="202">
        <v>130</v>
      </c>
      <c r="C225" s="201" t="s">
        <v>229</v>
      </c>
      <c r="D225" s="242" t="s">
        <v>150</v>
      </c>
      <c r="E225" s="233">
        <v>3</v>
      </c>
      <c r="F225" s="233">
        <v>3</v>
      </c>
      <c r="G225" s="233">
        <v>3</v>
      </c>
      <c r="H225" s="233"/>
      <c r="I225" s="233"/>
      <c r="J225" s="233"/>
      <c r="L225" s="54" t="str">
        <f t="shared" si="11"/>
        <v>101SAN FRANCISCO GOTERA</v>
      </c>
      <c r="M225" s="201">
        <v>101</v>
      </c>
      <c r="N225" s="201" t="s">
        <v>182</v>
      </c>
      <c r="O225" s="242" t="s">
        <v>210</v>
      </c>
      <c r="P225" s="233">
        <v>24</v>
      </c>
      <c r="Q225" s="233">
        <v>24</v>
      </c>
      <c r="R225" s="233">
        <v>24</v>
      </c>
      <c r="S225" s="233"/>
      <c r="T225" s="233"/>
      <c r="U225" s="233"/>
      <c r="W225" s="45" t="str">
        <f t="shared" si="13"/>
        <v/>
      </c>
    </row>
    <row r="226" spans="1:23" ht="15.75">
      <c r="A226" s="175" t="str">
        <f t="shared" si="12"/>
        <v>132SENSUNTEPEQUE</v>
      </c>
      <c r="B226" s="201">
        <v>132</v>
      </c>
      <c r="C226" s="201" t="s">
        <v>181</v>
      </c>
      <c r="D226" s="242" t="s">
        <v>151</v>
      </c>
      <c r="E226" s="233">
        <v>2.75</v>
      </c>
      <c r="F226" s="233">
        <v>2.2999999999999998</v>
      </c>
      <c r="G226" s="233">
        <v>3</v>
      </c>
      <c r="H226" s="233"/>
      <c r="I226" s="233"/>
      <c r="J226" s="233"/>
      <c r="L226" s="54" t="str">
        <f t="shared" si="11"/>
        <v>102MERCADO CENTRAL</v>
      </c>
      <c r="M226" s="201">
        <v>102</v>
      </c>
      <c r="N226" s="201" t="s">
        <v>229</v>
      </c>
      <c r="O226" s="242" t="s">
        <v>211</v>
      </c>
      <c r="P226" s="233">
        <v>5</v>
      </c>
      <c r="Q226" s="233">
        <v>5</v>
      </c>
      <c r="R226" s="233">
        <v>5</v>
      </c>
      <c r="S226" s="233"/>
      <c r="T226" s="233"/>
      <c r="U226" s="233"/>
      <c r="W226" s="45" t="str">
        <f t="shared" si="13"/>
        <v/>
      </c>
    </row>
    <row r="227" spans="1:23" ht="15.75">
      <c r="A227" s="175" t="str">
        <f t="shared" si="12"/>
        <v>132MERCADO CENTRAL</v>
      </c>
      <c r="B227" s="202">
        <v>132</v>
      </c>
      <c r="C227" s="201" t="s">
        <v>229</v>
      </c>
      <c r="D227" s="242" t="s">
        <v>151</v>
      </c>
      <c r="E227" s="233">
        <v>2.5833333333333335</v>
      </c>
      <c r="F227" s="233">
        <v>2.5</v>
      </c>
      <c r="G227" s="233">
        <v>2.65</v>
      </c>
      <c r="H227" s="233"/>
      <c r="I227" s="233"/>
      <c r="J227" s="233"/>
      <c r="L227" s="54" t="str">
        <f t="shared" si="11"/>
        <v>102COJUTEPEQUE</v>
      </c>
      <c r="M227" s="202">
        <v>102</v>
      </c>
      <c r="N227" s="201" t="s">
        <v>179</v>
      </c>
      <c r="O227" s="242" t="s">
        <v>211</v>
      </c>
      <c r="P227" s="233">
        <v>5.4375</v>
      </c>
      <c r="Q227" s="233">
        <v>5</v>
      </c>
      <c r="R227" s="233">
        <v>6</v>
      </c>
      <c r="S227" s="233"/>
      <c r="T227" s="233"/>
      <c r="U227" s="233"/>
      <c r="W227" s="45" t="str">
        <f t="shared" si="13"/>
        <v/>
      </c>
    </row>
    <row r="228" spans="1:23" ht="15.75">
      <c r="A228" s="175" t="str">
        <f t="shared" si="12"/>
        <v>133SENSUNTEPEQUE</v>
      </c>
      <c r="B228" s="201">
        <v>133</v>
      </c>
      <c r="C228" s="201" t="s">
        <v>181</v>
      </c>
      <c r="D228" s="242" t="s">
        <v>152</v>
      </c>
      <c r="E228" s="233">
        <v>4.4399999999999995</v>
      </c>
      <c r="F228" s="233">
        <v>4.2</v>
      </c>
      <c r="G228" s="233">
        <v>4.5</v>
      </c>
      <c r="H228" s="233"/>
      <c r="I228" s="233"/>
      <c r="J228" s="233"/>
      <c r="L228" s="54" t="str">
        <f t="shared" si="11"/>
        <v>102CHALATENANGO</v>
      </c>
      <c r="M228" s="201">
        <v>102</v>
      </c>
      <c r="N228" s="201" t="s">
        <v>176</v>
      </c>
      <c r="O228" s="242" t="s">
        <v>211</v>
      </c>
      <c r="P228" s="233">
        <v>4.8</v>
      </c>
      <c r="Q228" s="233">
        <v>4</v>
      </c>
      <c r="R228" s="233">
        <v>5</v>
      </c>
      <c r="S228" s="233"/>
      <c r="T228" s="233"/>
      <c r="U228" s="233"/>
      <c r="W228" s="45" t="str">
        <f t="shared" si="13"/>
        <v/>
      </c>
    </row>
    <row r="229" spans="1:23" ht="15.75">
      <c r="A229" s="175" t="str">
        <f t="shared" si="12"/>
        <v>133MERCADO CENTRAL</v>
      </c>
      <c r="B229" s="202">
        <v>133</v>
      </c>
      <c r="C229" s="201" t="s">
        <v>229</v>
      </c>
      <c r="D229" s="242" t="s">
        <v>152</v>
      </c>
      <c r="E229" s="233">
        <v>3.7000000000000006</v>
      </c>
      <c r="F229" s="233">
        <v>3.7</v>
      </c>
      <c r="G229" s="233">
        <v>3.7</v>
      </c>
      <c r="H229" s="233"/>
      <c r="I229" s="233"/>
      <c r="J229" s="233"/>
      <c r="L229" s="54" t="str">
        <f t="shared" si="11"/>
        <v>102SAN FRANCISCO GOTERA</v>
      </c>
      <c r="M229" s="202">
        <v>102</v>
      </c>
      <c r="N229" s="201" t="s">
        <v>182</v>
      </c>
      <c r="O229" s="242" t="s">
        <v>211</v>
      </c>
      <c r="P229" s="233">
        <v>5</v>
      </c>
      <c r="Q229" s="233">
        <v>4.5</v>
      </c>
      <c r="R229" s="233">
        <v>5.5</v>
      </c>
      <c r="S229" s="233"/>
      <c r="T229" s="233"/>
      <c r="U229" s="233"/>
      <c r="W229" s="45" t="str">
        <f t="shared" si="13"/>
        <v/>
      </c>
    </row>
    <row r="230" spans="1:23" ht="15.75">
      <c r="A230" s="175" t="str">
        <f t="shared" si="12"/>
        <v>134SENSUNTEPEQUE</v>
      </c>
      <c r="B230" s="201">
        <v>134</v>
      </c>
      <c r="C230" s="201" t="s">
        <v>181</v>
      </c>
      <c r="D230" s="242" t="s">
        <v>153</v>
      </c>
      <c r="E230" s="233">
        <v>5.9</v>
      </c>
      <c r="F230" s="233">
        <v>5.5</v>
      </c>
      <c r="G230" s="233">
        <v>6</v>
      </c>
      <c r="H230" s="233"/>
      <c r="I230" s="233"/>
      <c r="J230" s="233"/>
      <c r="L230" s="54" t="str">
        <f t="shared" si="11"/>
        <v>103MERCADO CENTRAL</v>
      </c>
      <c r="M230" s="202">
        <v>103</v>
      </c>
      <c r="N230" s="201" t="s">
        <v>229</v>
      </c>
      <c r="O230" s="242" t="s">
        <v>212</v>
      </c>
      <c r="P230" s="233">
        <v>90</v>
      </c>
      <c r="Q230" s="233">
        <v>90</v>
      </c>
      <c r="R230" s="233">
        <v>90</v>
      </c>
      <c r="S230" s="233">
        <v>1</v>
      </c>
      <c r="T230" s="233">
        <v>1</v>
      </c>
      <c r="U230" s="233">
        <v>1</v>
      </c>
      <c r="W230" s="45" t="str">
        <f t="shared" si="13"/>
        <v/>
      </c>
    </row>
    <row r="231" spans="1:23" ht="15.75">
      <c r="A231" s="175" t="str">
        <f t="shared" si="12"/>
        <v>134MERCADO CENTRAL</v>
      </c>
      <c r="B231" s="202">
        <v>134</v>
      </c>
      <c r="C231" s="201" t="s">
        <v>229</v>
      </c>
      <c r="D231" s="242" t="s">
        <v>153</v>
      </c>
      <c r="E231" s="233">
        <v>5</v>
      </c>
      <c r="F231" s="233">
        <v>5</v>
      </c>
      <c r="G231" s="233">
        <v>5</v>
      </c>
      <c r="H231" s="233"/>
      <c r="I231" s="233"/>
      <c r="J231" s="233"/>
      <c r="L231" s="54" t="str">
        <f t="shared" si="11"/>
        <v>103COJUTEPEQUE</v>
      </c>
      <c r="M231" s="201">
        <v>103</v>
      </c>
      <c r="N231" s="201" t="s">
        <v>179</v>
      </c>
      <c r="O231" s="242" t="s">
        <v>212</v>
      </c>
      <c r="P231" s="233">
        <v>85</v>
      </c>
      <c r="Q231" s="233">
        <v>85</v>
      </c>
      <c r="R231" s="233">
        <v>85</v>
      </c>
      <c r="S231" s="233">
        <v>1.1833333333333333</v>
      </c>
      <c r="T231" s="233">
        <v>1.1499999999999999</v>
      </c>
      <c r="U231" s="233">
        <v>1.2</v>
      </c>
      <c r="W231" s="45" t="str">
        <f t="shared" si="13"/>
        <v/>
      </c>
    </row>
    <row r="232" spans="1:23" ht="15.75">
      <c r="A232" s="175" t="str">
        <f t="shared" si="12"/>
        <v>135SENSUNTEPEQUE</v>
      </c>
      <c r="B232" s="201">
        <v>135</v>
      </c>
      <c r="C232" s="201" t="s">
        <v>181</v>
      </c>
      <c r="D232" s="242" t="s">
        <v>154</v>
      </c>
      <c r="E232" s="233">
        <v>2.35</v>
      </c>
      <c r="F232" s="233">
        <v>2.2000000000000002</v>
      </c>
      <c r="G232" s="233">
        <v>2.5</v>
      </c>
      <c r="H232" s="233"/>
      <c r="I232" s="233"/>
      <c r="J232" s="233"/>
      <c r="L232" s="54" t="str">
        <f t="shared" si="11"/>
        <v>103CHALATENANGO</v>
      </c>
      <c r="M232" s="202">
        <v>103</v>
      </c>
      <c r="N232" s="201" t="s">
        <v>176</v>
      </c>
      <c r="O232" s="242" t="s">
        <v>212</v>
      </c>
      <c r="P232" s="233"/>
      <c r="Q232" s="233"/>
      <c r="R232" s="233"/>
      <c r="S232" s="233">
        <v>1.1625000000000001</v>
      </c>
      <c r="T232" s="233">
        <v>1</v>
      </c>
      <c r="U232" s="233">
        <v>1.25</v>
      </c>
      <c r="W232" s="45" t="str">
        <f t="shared" si="13"/>
        <v/>
      </c>
    </row>
    <row r="233" spans="1:23" ht="15.75">
      <c r="A233" s="175" t="str">
        <f t="shared" si="12"/>
        <v>135MERCADO CENTRAL</v>
      </c>
      <c r="B233" s="202">
        <v>135</v>
      </c>
      <c r="C233" s="201" t="s">
        <v>229</v>
      </c>
      <c r="D233" s="242" t="s">
        <v>154</v>
      </c>
      <c r="E233" s="233">
        <v>1.75</v>
      </c>
      <c r="F233" s="233">
        <v>1.75</v>
      </c>
      <c r="G233" s="233">
        <v>1.75</v>
      </c>
      <c r="H233" s="233"/>
      <c r="I233" s="233"/>
      <c r="J233" s="233"/>
      <c r="L233" s="54" t="str">
        <f t="shared" si="11"/>
        <v>103SAN FRANCISCO GOTERA</v>
      </c>
      <c r="M233" s="201">
        <v>103</v>
      </c>
      <c r="N233" s="201" t="s">
        <v>182</v>
      </c>
      <c r="O233" s="242" t="s">
        <v>212</v>
      </c>
      <c r="P233" s="233"/>
      <c r="Q233" s="233"/>
      <c r="R233" s="233"/>
      <c r="S233" s="233">
        <v>1.25</v>
      </c>
      <c r="T233" s="233">
        <v>1.25</v>
      </c>
      <c r="U233" s="233">
        <v>1.25</v>
      </c>
      <c r="W233" s="45" t="str">
        <f t="shared" si="13"/>
        <v/>
      </c>
    </row>
    <row r="234" spans="1:23" ht="15.75">
      <c r="A234" s="175" t="str">
        <f t="shared" si="12"/>
        <v>136SENSUNTEPEQUE</v>
      </c>
      <c r="B234" s="201">
        <v>136</v>
      </c>
      <c r="C234" s="201" t="s">
        <v>181</v>
      </c>
      <c r="D234" s="242" t="s">
        <v>223</v>
      </c>
      <c r="E234" s="233">
        <v>3</v>
      </c>
      <c r="F234" s="233">
        <v>3</v>
      </c>
      <c r="G234" s="233">
        <v>3</v>
      </c>
      <c r="H234" s="233"/>
      <c r="I234" s="233"/>
      <c r="J234" s="233"/>
      <c r="L234" s="54" t="str">
        <f t="shared" si="11"/>
        <v xml:space="preserve">105GERARDO BARRIOS </v>
      </c>
      <c r="M234" s="201">
        <v>105</v>
      </c>
      <c r="N234" s="201" t="s">
        <v>262</v>
      </c>
      <c r="O234" s="242" t="s">
        <v>267</v>
      </c>
      <c r="P234" s="233">
        <v>14</v>
      </c>
      <c r="Q234" s="233">
        <v>14</v>
      </c>
      <c r="R234" s="233">
        <v>14</v>
      </c>
      <c r="S234" s="233">
        <v>0.2</v>
      </c>
      <c r="T234" s="233">
        <v>0.2</v>
      </c>
      <c r="U234" s="233">
        <v>0.2</v>
      </c>
      <c r="W234" s="45" t="str">
        <f t="shared" si="13"/>
        <v/>
      </c>
    </row>
    <row r="235" spans="1:23" ht="15.75">
      <c r="A235" s="175" t="str">
        <f t="shared" si="12"/>
        <v>136MERCADO CENTRAL</v>
      </c>
      <c r="B235" s="202">
        <v>136</v>
      </c>
      <c r="C235" s="201" t="s">
        <v>229</v>
      </c>
      <c r="D235" s="242" t="s">
        <v>223</v>
      </c>
      <c r="E235" s="233">
        <v>2</v>
      </c>
      <c r="F235" s="233">
        <v>2</v>
      </c>
      <c r="G235" s="233">
        <v>2</v>
      </c>
      <c r="H235" s="233"/>
      <c r="I235" s="233"/>
      <c r="J235" s="233"/>
      <c r="L235" s="54" t="str">
        <f t="shared" si="11"/>
        <v>105MERCADO CENTRAL</v>
      </c>
      <c r="M235" s="202">
        <v>105</v>
      </c>
      <c r="N235" s="201" t="s">
        <v>229</v>
      </c>
      <c r="O235" s="242" t="s">
        <v>267</v>
      </c>
      <c r="P235" s="233">
        <v>14</v>
      </c>
      <c r="Q235" s="233">
        <v>14</v>
      </c>
      <c r="R235" s="233">
        <v>14</v>
      </c>
      <c r="S235" s="233">
        <v>0.2</v>
      </c>
      <c r="T235" s="233">
        <v>0.2</v>
      </c>
      <c r="U235" s="233">
        <v>0.2</v>
      </c>
      <c r="W235" s="45"/>
    </row>
    <row r="236" spans="1:23" ht="15.75">
      <c r="A236" s="175" t="str">
        <f t="shared" si="12"/>
        <v>137SENSUNTEPEQUE</v>
      </c>
      <c r="B236" s="201">
        <v>137</v>
      </c>
      <c r="C236" s="201" t="s">
        <v>181</v>
      </c>
      <c r="D236" s="242" t="s">
        <v>240</v>
      </c>
      <c r="E236" s="233">
        <v>5.5</v>
      </c>
      <c r="F236" s="233">
        <v>5.5</v>
      </c>
      <c r="G236" s="233">
        <v>5.5</v>
      </c>
      <c r="H236" s="233"/>
      <c r="I236" s="233"/>
      <c r="J236" s="233"/>
      <c r="L236" s="54" t="str">
        <f t="shared" si="11"/>
        <v>105COJUTEPEQUE</v>
      </c>
      <c r="M236" s="201">
        <v>105</v>
      </c>
      <c r="N236" s="201" t="s">
        <v>179</v>
      </c>
      <c r="O236" s="242" t="s">
        <v>267</v>
      </c>
      <c r="P236" s="233">
        <v>12.333333333333334</v>
      </c>
      <c r="Q236" s="233">
        <v>12</v>
      </c>
      <c r="R236" s="233">
        <v>13</v>
      </c>
      <c r="S236" s="233">
        <v>0.20000000000000004</v>
      </c>
      <c r="T236" s="233">
        <v>0.2</v>
      </c>
      <c r="U236" s="233">
        <v>0.2</v>
      </c>
      <c r="W236" s="45"/>
    </row>
    <row r="237" spans="1:23" ht="15.75">
      <c r="A237" s="175" t="str">
        <f t="shared" si="12"/>
        <v>137MERCADO CENTRAL</v>
      </c>
      <c r="B237" s="202">
        <v>137</v>
      </c>
      <c r="C237" s="201" t="s">
        <v>229</v>
      </c>
      <c r="D237" s="242" t="s">
        <v>240</v>
      </c>
      <c r="E237" s="233">
        <v>4.5</v>
      </c>
      <c r="F237" s="233">
        <v>4.5</v>
      </c>
      <c r="G237" s="233">
        <v>4.5</v>
      </c>
      <c r="H237" s="233"/>
      <c r="I237" s="233"/>
      <c r="J237" s="233"/>
      <c r="L237" s="54" t="str">
        <f t="shared" si="11"/>
        <v>105CHALATENANGO</v>
      </c>
      <c r="M237" s="201">
        <v>105</v>
      </c>
      <c r="N237" s="201" t="s">
        <v>176</v>
      </c>
      <c r="O237" s="242" t="s">
        <v>267</v>
      </c>
      <c r="P237" s="233">
        <v>12</v>
      </c>
      <c r="Q237" s="233">
        <v>12</v>
      </c>
      <c r="R237" s="233">
        <v>12</v>
      </c>
      <c r="S237" s="233"/>
      <c r="T237" s="233"/>
      <c r="U237" s="233"/>
      <c r="W237" s="45"/>
    </row>
    <row r="238" spans="1:23" ht="15.75">
      <c r="A238" s="175" t="str">
        <f t="shared" si="12"/>
        <v>138SENSUNTEPEQUE</v>
      </c>
      <c r="B238" s="201">
        <v>138</v>
      </c>
      <c r="C238" s="201" t="s">
        <v>181</v>
      </c>
      <c r="D238" s="242" t="s">
        <v>241</v>
      </c>
      <c r="E238" s="233">
        <v>5</v>
      </c>
      <c r="F238" s="233">
        <v>5</v>
      </c>
      <c r="G238" s="233">
        <v>5</v>
      </c>
      <c r="H238" s="233"/>
      <c r="I238" s="233"/>
      <c r="J238" s="233"/>
      <c r="L238" s="54" t="str">
        <f t="shared" si="11"/>
        <v>105SAN FRANCISCO GOTERA</v>
      </c>
      <c r="M238" s="201">
        <v>105</v>
      </c>
      <c r="N238" s="201" t="s">
        <v>182</v>
      </c>
      <c r="O238" s="242" t="s">
        <v>267</v>
      </c>
      <c r="P238" s="233">
        <v>14</v>
      </c>
      <c r="Q238" s="233">
        <v>14</v>
      </c>
      <c r="R238" s="233">
        <v>14</v>
      </c>
      <c r="S238" s="233">
        <v>0.2</v>
      </c>
      <c r="T238" s="233">
        <v>0.2</v>
      </c>
      <c r="U238" s="233">
        <v>0.2</v>
      </c>
      <c r="W238" s="45"/>
    </row>
    <row r="239" spans="1:23" ht="15.75">
      <c r="A239" s="175" t="str">
        <f t="shared" si="12"/>
        <v>138MERCADO CENTRAL</v>
      </c>
      <c r="B239" s="202">
        <v>138</v>
      </c>
      <c r="C239" s="201" t="s">
        <v>229</v>
      </c>
      <c r="D239" s="242" t="s">
        <v>241</v>
      </c>
      <c r="E239" s="233">
        <v>5</v>
      </c>
      <c r="F239" s="233">
        <v>5</v>
      </c>
      <c r="G239" s="233">
        <v>5</v>
      </c>
      <c r="H239" s="233"/>
      <c r="I239" s="233"/>
      <c r="J239" s="233"/>
      <c r="L239" s="54" t="str">
        <f t="shared" si="11"/>
        <v xml:space="preserve">107GERARDO BARRIOS </v>
      </c>
      <c r="M239" s="201">
        <v>107</v>
      </c>
      <c r="N239" s="201" t="s">
        <v>262</v>
      </c>
      <c r="O239" s="242" t="s">
        <v>288</v>
      </c>
      <c r="P239" s="233">
        <v>40</v>
      </c>
      <c r="Q239" s="233">
        <v>40</v>
      </c>
      <c r="R239" s="233">
        <v>40</v>
      </c>
      <c r="S239" s="233"/>
      <c r="T239" s="233"/>
      <c r="U239" s="233"/>
      <c r="W239" s="45"/>
    </row>
    <row r="240" spans="1:23" ht="15.75">
      <c r="A240" s="175" t="str">
        <f t="shared" si="12"/>
        <v>139SENSUNTEPEQUE</v>
      </c>
      <c r="B240" s="201">
        <v>139</v>
      </c>
      <c r="C240" s="201" t="s">
        <v>181</v>
      </c>
      <c r="D240" s="242" t="s">
        <v>242</v>
      </c>
      <c r="E240" s="233">
        <v>4</v>
      </c>
      <c r="F240" s="233">
        <v>4</v>
      </c>
      <c r="G240" s="233">
        <v>4</v>
      </c>
      <c r="H240" s="233"/>
      <c r="I240" s="233"/>
      <c r="J240" s="233"/>
      <c r="L240" s="54" t="str">
        <f t="shared" si="11"/>
        <v>107MERCADO CENTRAL</v>
      </c>
      <c r="M240" s="202">
        <v>107</v>
      </c>
      <c r="N240" s="201" t="s">
        <v>229</v>
      </c>
      <c r="O240" s="242" t="s">
        <v>288</v>
      </c>
      <c r="P240" s="233">
        <v>42.5</v>
      </c>
      <c r="Q240" s="233">
        <v>40</v>
      </c>
      <c r="R240" s="233">
        <v>45</v>
      </c>
      <c r="S240" s="233">
        <v>0.55000000000000004</v>
      </c>
      <c r="T240" s="233">
        <v>0.5</v>
      </c>
      <c r="U240" s="233">
        <v>0.6</v>
      </c>
      <c r="W240" s="45"/>
    </row>
    <row r="241" spans="1:23" ht="15.75">
      <c r="A241" s="175" t="str">
        <f t="shared" si="12"/>
        <v>139MERCADO CENTRAL</v>
      </c>
      <c r="B241" s="202">
        <v>139</v>
      </c>
      <c r="C241" s="201" t="s">
        <v>229</v>
      </c>
      <c r="D241" s="242" t="s">
        <v>242</v>
      </c>
      <c r="E241" s="233">
        <v>4</v>
      </c>
      <c r="F241" s="233">
        <v>4</v>
      </c>
      <c r="G241" s="233">
        <v>4</v>
      </c>
      <c r="H241" s="233"/>
      <c r="I241" s="233"/>
      <c r="J241" s="233"/>
      <c r="L241" s="54" t="str">
        <f t="shared" si="11"/>
        <v>107CHALATENANGO</v>
      </c>
      <c r="M241" s="202">
        <v>107</v>
      </c>
      <c r="N241" s="201" t="s">
        <v>176</v>
      </c>
      <c r="O241" s="242" t="s">
        <v>288</v>
      </c>
      <c r="P241" s="233">
        <v>42</v>
      </c>
      <c r="Q241" s="233">
        <v>42</v>
      </c>
      <c r="R241" s="233">
        <v>42</v>
      </c>
      <c r="S241" s="233">
        <v>0.65</v>
      </c>
      <c r="T241" s="233">
        <v>0.65</v>
      </c>
      <c r="U241" s="233">
        <v>0.65</v>
      </c>
      <c r="W241" s="45"/>
    </row>
    <row r="242" spans="1:23" ht="15.75">
      <c r="A242" s="175" t="str">
        <f t="shared" si="12"/>
        <v>140SENSUNTEPEQUE</v>
      </c>
      <c r="B242" s="201">
        <v>140</v>
      </c>
      <c r="C242" s="201" t="s">
        <v>181</v>
      </c>
      <c r="D242" s="242" t="s">
        <v>224</v>
      </c>
      <c r="E242" s="233">
        <v>9</v>
      </c>
      <c r="F242" s="233">
        <v>9</v>
      </c>
      <c r="G242" s="233">
        <v>9</v>
      </c>
      <c r="H242" s="233"/>
      <c r="I242" s="233"/>
      <c r="J242" s="233"/>
      <c r="L242" s="54" t="str">
        <f t="shared" si="11"/>
        <v>107SAN FRANCISCO GOTERA</v>
      </c>
      <c r="M242" s="202">
        <v>107</v>
      </c>
      <c r="N242" s="201" t="s">
        <v>182</v>
      </c>
      <c r="O242" s="242" t="s">
        <v>288</v>
      </c>
      <c r="P242" s="233"/>
      <c r="Q242" s="233"/>
      <c r="R242" s="233"/>
      <c r="S242" s="233">
        <v>1</v>
      </c>
      <c r="T242" s="233">
        <v>1</v>
      </c>
      <c r="U242" s="233">
        <v>1</v>
      </c>
      <c r="W242" s="45"/>
    </row>
    <row r="243" spans="1:23" ht="15.75">
      <c r="A243" s="175" t="str">
        <f t="shared" si="12"/>
        <v>140MERCADO CENTRAL</v>
      </c>
      <c r="B243" s="202">
        <v>140</v>
      </c>
      <c r="C243" s="201" t="s">
        <v>229</v>
      </c>
      <c r="D243" s="242" t="s">
        <v>224</v>
      </c>
      <c r="E243" s="233">
        <v>9</v>
      </c>
      <c r="F243" s="233">
        <v>9</v>
      </c>
      <c r="G243" s="233">
        <v>9</v>
      </c>
      <c r="H243" s="233"/>
      <c r="I243" s="233"/>
      <c r="J243" s="233"/>
      <c r="L243" s="54" t="str">
        <f t="shared" si="11"/>
        <v>109MERCADO CENTRAL</v>
      </c>
      <c r="M243" s="201">
        <v>109</v>
      </c>
      <c r="N243" s="201" t="s">
        <v>229</v>
      </c>
      <c r="O243" s="242" t="s">
        <v>215</v>
      </c>
      <c r="P243" s="233">
        <v>4.7</v>
      </c>
      <c r="Q243" s="233">
        <v>4.7</v>
      </c>
      <c r="R243" s="233">
        <v>4.7</v>
      </c>
      <c r="S243" s="233"/>
      <c r="T243" s="233"/>
      <c r="U243" s="233"/>
      <c r="W243" s="45"/>
    </row>
    <row r="244" spans="1:23" ht="15.75">
      <c r="A244" s="175" t="str">
        <f t="shared" si="12"/>
        <v>141SENSUNTEPEQUE</v>
      </c>
      <c r="B244" s="201">
        <v>141</v>
      </c>
      <c r="C244" s="201" t="s">
        <v>181</v>
      </c>
      <c r="D244" s="242" t="s">
        <v>243</v>
      </c>
      <c r="E244" s="233">
        <v>7</v>
      </c>
      <c r="F244" s="233">
        <v>7</v>
      </c>
      <c r="G244" s="233">
        <v>7</v>
      </c>
      <c r="H244" s="233"/>
      <c r="I244" s="233"/>
      <c r="J244" s="233"/>
      <c r="L244" s="54" t="str">
        <f t="shared" si="11"/>
        <v>109COJUTEPEQUE</v>
      </c>
      <c r="M244" s="202">
        <v>109</v>
      </c>
      <c r="N244" s="201" t="s">
        <v>179</v>
      </c>
      <c r="O244" s="242" t="s">
        <v>215</v>
      </c>
      <c r="P244" s="233">
        <v>5</v>
      </c>
      <c r="Q244" s="233">
        <v>5</v>
      </c>
      <c r="R244" s="233">
        <v>5</v>
      </c>
      <c r="S244" s="233"/>
      <c r="T244" s="233"/>
      <c r="U244" s="233"/>
      <c r="W244" s="45"/>
    </row>
    <row r="245" spans="1:23" ht="15.75">
      <c r="A245" s="175" t="str">
        <f t="shared" si="12"/>
        <v>141MERCADO CENTRAL</v>
      </c>
      <c r="B245" s="202">
        <v>141</v>
      </c>
      <c r="C245" s="201" t="s">
        <v>229</v>
      </c>
      <c r="D245" s="242" t="s">
        <v>243</v>
      </c>
      <c r="E245" s="233">
        <v>5</v>
      </c>
      <c r="F245" s="233">
        <v>5</v>
      </c>
      <c r="G245" s="233">
        <v>5</v>
      </c>
      <c r="H245" s="233"/>
      <c r="I245" s="233"/>
      <c r="J245" s="233"/>
      <c r="L245" s="54" t="str">
        <f t="shared" si="11"/>
        <v>109CHALATENANGO</v>
      </c>
      <c r="M245" s="201">
        <v>109</v>
      </c>
      <c r="N245" s="201" t="s">
        <v>176</v>
      </c>
      <c r="O245" s="242" t="s">
        <v>215</v>
      </c>
      <c r="P245" s="233">
        <v>5</v>
      </c>
      <c r="Q245" s="233">
        <v>5</v>
      </c>
      <c r="R245" s="233">
        <v>5</v>
      </c>
      <c r="S245" s="233"/>
      <c r="T245" s="233"/>
      <c r="U245" s="233"/>
      <c r="W245" s="45"/>
    </row>
    <row r="246" spans="1:23" ht="15.75">
      <c r="A246" s="175" t="str">
        <f t="shared" si="12"/>
        <v>142SENSUNTEPEQUE</v>
      </c>
      <c r="B246" s="201">
        <v>142</v>
      </c>
      <c r="C246" s="201" t="s">
        <v>181</v>
      </c>
      <c r="D246" s="242" t="s">
        <v>225</v>
      </c>
      <c r="E246" s="233">
        <v>5</v>
      </c>
      <c r="F246" s="233">
        <v>5</v>
      </c>
      <c r="G246" s="233">
        <v>5</v>
      </c>
      <c r="H246" s="233"/>
      <c r="I246" s="233"/>
      <c r="J246" s="233"/>
      <c r="L246" s="54" t="str">
        <f t="shared" si="11"/>
        <v>109SAN FRANCISCO GOTERA</v>
      </c>
      <c r="M246" s="202">
        <v>109</v>
      </c>
      <c r="N246" s="201" t="s">
        <v>182</v>
      </c>
      <c r="O246" s="242" t="s">
        <v>215</v>
      </c>
      <c r="P246" s="233">
        <v>5.5</v>
      </c>
      <c r="Q246" s="233">
        <v>5.5</v>
      </c>
      <c r="R246" s="233">
        <v>5.5</v>
      </c>
      <c r="S246" s="233"/>
      <c r="T246" s="233"/>
      <c r="U246" s="233"/>
      <c r="W246" s="45"/>
    </row>
    <row r="247" spans="1:23" ht="15.75">
      <c r="A247" s="175" t="str">
        <f t="shared" si="12"/>
        <v>142MERCADO CENTRAL</v>
      </c>
      <c r="B247" s="202">
        <v>142</v>
      </c>
      <c r="C247" s="201" t="s">
        <v>229</v>
      </c>
      <c r="D247" s="242" t="s">
        <v>225</v>
      </c>
      <c r="E247" s="233">
        <v>4</v>
      </c>
      <c r="F247" s="233">
        <v>4</v>
      </c>
      <c r="G247" s="233">
        <v>4</v>
      </c>
      <c r="H247" s="233"/>
      <c r="I247" s="233"/>
      <c r="J247" s="233"/>
      <c r="L247" s="54" t="str">
        <f t="shared" si="11"/>
        <v>110MERCADO CENTRAL</v>
      </c>
      <c r="M247" s="201">
        <v>110</v>
      </c>
      <c r="N247" s="201" t="s">
        <v>229</v>
      </c>
      <c r="O247" s="242" t="s">
        <v>216</v>
      </c>
      <c r="P247" s="233">
        <v>4.5999999999999996</v>
      </c>
      <c r="Q247" s="233">
        <v>4.5999999999999996</v>
      </c>
      <c r="R247" s="233">
        <v>4.5999999999999996</v>
      </c>
      <c r="S247" s="233"/>
      <c r="T247" s="233"/>
      <c r="U247" s="233"/>
      <c r="W247" s="45"/>
    </row>
    <row r="248" spans="1:23" ht="15.75">
      <c r="A248" s="175" t="str">
        <f t="shared" si="12"/>
        <v>143SENSUNTEPEQUE</v>
      </c>
      <c r="B248" s="201">
        <v>143</v>
      </c>
      <c r="C248" s="201" t="s">
        <v>181</v>
      </c>
      <c r="D248" s="242" t="s">
        <v>226</v>
      </c>
      <c r="E248" s="233">
        <v>4</v>
      </c>
      <c r="F248" s="233">
        <v>4</v>
      </c>
      <c r="G248" s="233">
        <v>4</v>
      </c>
      <c r="H248" s="233"/>
      <c r="I248" s="233"/>
      <c r="J248" s="233"/>
      <c r="L248" s="54" t="str">
        <f t="shared" si="11"/>
        <v>110COJUTEPEQUE</v>
      </c>
      <c r="M248" s="202">
        <v>110</v>
      </c>
      <c r="N248" s="201" t="s">
        <v>179</v>
      </c>
      <c r="O248" s="242" t="s">
        <v>216</v>
      </c>
      <c r="P248" s="233">
        <v>4.5</v>
      </c>
      <c r="Q248" s="233">
        <v>4.5</v>
      </c>
      <c r="R248" s="233">
        <v>4.5</v>
      </c>
      <c r="S248" s="233"/>
      <c r="T248" s="233"/>
      <c r="U248" s="233"/>
      <c r="W248" s="45"/>
    </row>
    <row r="249" spans="1:23" ht="15.75">
      <c r="A249" s="175" t="str">
        <f t="shared" si="12"/>
        <v>143MERCADO CENTRAL</v>
      </c>
      <c r="B249" s="202">
        <v>143</v>
      </c>
      <c r="C249" s="201" t="s">
        <v>229</v>
      </c>
      <c r="D249" s="242" t="s">
        <v>226</v>
      </c>
      <c r="E249" s="233">
        <v>3</v>
      </c>
      <c r="F249" s="233">
        <v>3</v>
      </c>
      <c r="G249" s="233">
        <v>3</v>
      </c>
      <c r="H249" s="233"/>
      <c r="I249" s="233"/>
      <c r="J249" s="233"/>
      <c r="L249" s="54" t="str">
        <f t="shared" si="11"/>
        <v>110CHALATENANGO</v>
      </c>
      <c r="M249" s="201">
        <v>110</v>
      </c>
      <c r="N249" s="201" t="s">
        <v>176</v>
      </c>
      <c r="O249" s="242" t="s">
        <v>216</v>
      </c>
      <c r="P249" s="233">
        <v>5</v>
      </c>
      <c r="Q249" s="233">
        <v>5</v>
      </c>
      <c r="R249" s="233">
        <v>5</v>
      </c>
      <c r="S249" s="233"/>
      <c r="T249" s="233"/>
      <c r="U249" s="233"/>
      <c r="W249" s="45"/>
    </row>
    <row r="250" spans="1:23" ht="15.75">
      <c r="A250" s="175" t="str">
        <f t="shared" si="12"/>
        <v>144SENSUNTEPEQUE</v>
      </c>
      <c r="B250" s="201">
        <v>144</v>
      </c>
      <c r="C250" s="201" t="s">
        <v>181</v>
      </c>
      <c r="D250" s="242" t="s">
        <v>244</v>
      </c>
      <c r="E250" s="233">
        <v>5</v>
      </c>
      <c r="F250" s="233">
        <v>5</v>
      </c>
      <c r="G250" s="233">
        <v>5</v>
      </c>
      <c r="H250" s="233"/>
      <c r="I250" s="233"/>
      <c r="J250" s="233"/>
      <c r="L250" s="54" t="str">
        <f t="shared" si="11"/>
        <v>110SAN FRANCISCO GOTERA</v>
      </c>
      <c r="M250" s="201">
        <v>110</v>
      </c>
      <c r="N250" s="201" t="s">
        <v>182</v>
      </c>
      <c r="O250" s="242" t="s">
        <v>216</v>
      </c>
      <c r="P250" s="233">
        <v>5.5</v>
      </c>
      <c r="Q250" s="233">
        <v>5.5</v>
      </c>
      <c r="R250" s="233">
        <v>5.5</v>
      </c>
      <c r="S250" s="233"/>
      <c r="T250" s="233"/>
      <c r="U250" s="233"/>
      <c r="W250" s="45"/>
    </row>
    <row r="251" spans="1:23" ht="15.75">
      <c r="A251" s="175" t="str">
        <f t="shared" si="12"/>
        <v>144MERCADO CENTRAL</v>
      </c>
      <c r="B251" s="202">
        <v>144</v>
      </c>
      <c r="C251" s="201" t="s">
        <v>229</v>
      </c>
      <c r="D251" s="242" t="s">
        <v>244</v>
      </c>
      <c r="E251" s="233">
        <v>4.5</v>
      </c>
      <c r="F251" s="233">
        <v>4.5</v>
      </c>
      <c r="G251" s="233">
        <v>4.5</v>
      </c>
      <c r="H251" s="233"/>
      <c r="I251" s="233"/>
      <c r="J251" s="233"/>
      <c r="L251" s="54" t="str">
        <f t="shared" si="11"/>
        <v>111MERCADO CENTRAL</v>
      </c>
      <c r="M251" s="201">
        <v>111</v>
      </c>
      <c r="N251" s="201" t="s">
        <v>229</v>
      </c>
      <c r="O251" s="242" t="s">
        <v>217</v>
      </c>
      <c r="P251" s="233">
        <v>4.5</v>
      </c>
      <c r="Q251" s="233">
        <v>4.5</v>
      </c>
      <c r="R251" s="233">
        <v>4.5</v>
      </c>
      <c r="S251" s="233"/>
      <c r="T251" s="233"/>
      <c r="U251" s="233"/>
      <c r="W251" s="45"/>
    </row>
    <row r="252" spans="1:23" ht="15.75">
      <c r="A252" s="175" t="str">
        <f t="shared" si="12"/>
        <v>145SENSUNTEPEQUE</v>
      </c>
      <c r="B252" s="201">
        <v>145</v>
      </c>
      <c r="C252" s="201" t="s">
        <v>181</v>
      </c>
      <c r="D252" s="242" t="s">
        <v>245</v>
      </c>
      <c r="E252" s="233">
        <v>6.5</v>
      </c>
      <c r="F252" s="233">
        <v>6.5</v>
      </c>
      <c r="G252" s="233">
        <v>6.5</v>
      </c>
      <c r="H252" s="233"/>
      <c r="I252" s="233"/>
      <c r="J252" s="233"/>
      <c r="L252" s="54" t="str">
        <f t="shared" si="11"/>
        <v>111COJUTEPEQUE</v>
      </c>
      <c r="M252" s="201">
        <v>111</v>
      </c>
      <c r="N252" s="201" t="s">
        <v>179</v>
      </c>
      <c r="O252" s="242" t="s">
        <v>217</v>
      </c>
      <c r="P252" s="233">
        <v>4.5</v>
      </c>
      <c r="Q252" s="233">
        <v>4.5</v>
      </c>
      <c r="R252" s="233">
        <v>4.5</v>
      </c>
      <c r="S252" s="233"/>
      <c r="T252" s="233"/>
      <c r="U252" s="233"/>
      <c r="W252" s="45"/>
    </row>
    <row r="253" spans="1:23" ht="15.75">
      <c r="A253" s="175" t="str">
        <f t="shared" si="12"/>
        <v>145MERCADO CENTRAL</v>
      </c>
      <c r="B253" s="202">
        <v>145</v>
      </c>
      <c r="C253" s="201" t="s">
        <v>229</v>
      </c>
      <c r="D253" s="242" t="s">
        <v>245</v>
      </c>
      <c r="E253" s="233">
        <v>5</v>
      </c>
      <c r="F253" s="233">
        <v>5</v>
      </c>
      <c r="G253" s="233">
        <v>5</v>
      </c>
      <c r="H253" s="233"/>
      <c r="I253" s="233"/>
      <c r="J253" s="233"/>
      <c r="L253" s="54" t="str">
        <f t="shared" si="11"/>
        <v>111CHALATENANGO</v>
      </c>
      <c r="M253" s="202">
        <v>111</v>
      </c>
      <c r="N253" s="201" t="s">
        <v>176</v>
      </c>
      <c r="O253" s="242" t="s">
        <v>217</v>
      </c>
      <c r="P253" s="233">
        <v>5</v>
      </c>
      <c r="Q253" s="233">
        <v>5</v>
      </c>
      <c r="R253" s="233">
        <v>5</v>
      </c>
      <c r="S253" s="233"/>
      <c r="T253" s="233"/>
      <c r="U253" s="233"/>
      <c r="W253" s="45"/>
    </row>
    <row r="254" spans="1:23" ht="15.75">
      <c r="A254" s="175" t="str">
        <f t="shared" si="12"/>
        <v>146MERCADO CENTRAL</v>
      </c>
      <c r="B254" s="202">
        <v>146</v>
      </c>
      <c r="C254" s="201" t="s">
        <v>229</v>
      </c>
      <c r="D254" s="242" t="s">
        <v>246</v>
      </c>
      <c r="E254" s="233">
        <v>6</v>
      </c>
      <c r="F254" s="233">
        <v>6</v>
      </c>
      <c r="G254" s="233">
        <v>6</v>
      </c>
      <c r="H254" s="233"/>
      <c r="I254" s="233"/>
      <c r="J254" s="233"/>
      <c r="L254" s="54" t="str">
        <f t="shared" si="11"/>
        <v>111SAN FRANCISCO GOTERA</v>
      </c>
      <c r="M254" s="201">
        <v>111</v>
      </c>
      <c r="N254" s="201" t="s">
        <v>182</v>
      </c>
      <c r="O254" s="242" t="s">
        <v>217</v>
      </c>
      <c r="P254" s="233">
        <v>5.5</v>
      </c>
      <c r="Q254" s="233">
        <v>5.5</v>
      </c>
      <c r="R254" s="233">
        <v>5.5</v>
      </c>
      <c r="S254" s="233"/>
      <c r="T254" s="233"/>
      <c r="U254" s="233"/>
      <c r="W254" s="45"/>
    </row>
    <row r="255" spans="1:23" ht="15.75">
      <c r="A255" s="175" t="str">
        <f t="shared" si="12"/>
        <v>147MERCADO CENTRAL</v>
      </c>
      <c r="B255" s="202">
        <v>147</v>
      </c>
      <c r="C255" s="201" t="s">
        <v>229</v>
      </c>
      <c r="D255" s="242" t="s">
        <v>227</v>
      </c>
      <c r="E255" s="233">
        <v>2</v>
      </c>
      <c r="F255" s="233">
        <v>2</v>
      </c>
      <c r="G255" s="233">
        <v>2</v>
      </c>
      <c r="H255" s="233"/>
      <c r="I255" s="233"/>
      <c r="J255" s="233"/>
      <c r="L255" s="54" t="str">
        <f t="shared" si="11"/>
        <v>112MERCADO CENTRAL</v>
      </c>
      <c r="M255" s="202">
        <v>112</v>
      </c>
      <c r="N255" s="201" t="s">
        <v>229</v>
      </c>
      <c r="O255" s="242" t="s">
        <v>218</v>
      </c>
      <c r="P255" s="233">
        <v>4.5</v>
      </c>
      <c r="Q255" s="233">
        <v>4.5</v>
      </c>
      <c r="R255" s="233">
        <v>4.5</v>
      </c>
      <c r="S255" s="233"/>
      <c r="T255" s="233"/>
      <c r="U255" s="233"/>
      <c r="W255" s="45"/>
    </row>
    <row r="256" spans="1:23" ht="15.75">
      <c r="A256" s="175" t="str">
        <f t="shared" si="12"/>
        <v>148SENSUNTEPEQUE</v>
      </c>
      <c r="B256" s="201">
        <v>148</v>
      </c>
      <c r="C256" s="201" t="s">
        <v>181</v>
      </c>
      <c r="D256" s="242" t="s">
        <v>247</v>
      </c>
      <c r="E256" s="233">
        <v>7.5</v>
      </c>
      <c r="F256" s="233">
        <v>7</v>
      </c>
      <c r="G256" s="233">
        <v>8</v>
      </c>
      <c r="H256" s="233"/>
      <c r="I256" s="233"/>
      <c r="J256" s="233"/>
      <c r="L256" s="54" t="str">
        <f t="shared" si="11"/>
        <v>112COJUTEPEQUE</v>
      </c>
      <c r="M256" s="201">
        <v>112</v>
      </c>
      <c r="N256" s="201" t="s">
        <v>179</v>
      </c>
      <c r="O256" s="242" t="s">
        <v>218</v>
      </c>
      <c r="P256" s="233">
        <v>4</v>
      </c>
      <c r="Q256" s="233">
        <v>4</v>
      </c>
      <c r="R256" s="233">
        <v>4</v>
      </c>
      <c r="S256" s="233"/>
      <c r="T256" s="233"/>
      <c r="U256" s="233"/>
      <c r="W256" s="45"/>
    </row>
    <row r="257" spans="1:23" ht="15.75">
      <c r="A257" s="175" t="str">
        <f t="shared" si="12"/>
        <v>148MERCADO CENTRAL</v>
      </c>
      <c r="B257" s="202">
        <v>148</v>
      </c>
      <c r="C257" s="201" t="s">
        <v>229</v>
      </c>
      <c r="D257" s="242" t="s">
        <v>247</v>
      </c>
      <c r="E257" s="233">
        <v>7</v>
      </c>
      <c r="F257" s="233">
        <v>7</v>
      </c>
      <c r="G257" s="233">
        <v>7</v>
      </c>
      <c r="H257" s="233"/>
      <c r="I257" s="233"/>
      <c r="J257" s="233"/>
      <c r="L257" s="54" t="str">
        <f t="shared" si="11"/>
        <v>112CHALATENANGO</v>
      </c>
      <c r="M257" s="202">
        <v>112</v>
      </c>
      <c r="N257" s="201" t="s">
        <v>176</v>
      </c>
      <c r="O257" s="242" t="s">
        <v>218</v>
      </c>
      <c r="P257" s="233">
        <v>3.5</v>
      </c>
      <c r="Q257" s="233">
        <v>3.5</v>
      </c>
      <c r="R257" s="233">
        <v>3.5</v>
      </c>
      <c r="S257" s="233"/>
      <c r="T257" s="233"/>
      <c r="U257" s="233"/>
      <c r="W257" s="45"/>
    </row>
    <row r="258" spans="1:23" ht="15.75">
      <c r="A258" s="175" t="str">
        <f t="shared" si="12"/>
        <v>150SENSUNTEPEQUE</v>
      </c>
      <c r="B258" s="201">
        <v>150</v>
      </c>
      <c r="C258" s="201" t="s">
        <v>181</v>
      </c>
      <c r="D258" s="242" t="s">
        <v>228</v>
      </c>
      <c r="E258" s="233">
        <v>2</v>
      </c>
      <c r="F258" s="233">
        <v>2</v>
      </c>
      <c r="G258" s="233">
        <v>2</v>
      </c>
      <c r="H258" s="233"/>
      <c r="I258" s="233"/>
      <c r="J258" s="233"/>
      <c r="L258" s="54" t="str">
        <f t="shared" si="11"/>
        <v>112SAN FRANCISCO GOTERA</v>
      </c>
      <c r="M258" s="201">
        <v>112</v>
      </c>
      <c r="N258" s="201" t="s">
        <v>182</v>
      </c>
      <c r="O258" s="242" t="s">
        <v>218</v>
      </c>
      <c r="P258" s="233">
        <v>4</v>
      </c>
      <c r="Q258" s="233">
        <v>4</v>
      </c>
      <c r="R258" s="233">
        <v>4</v>
      </c>
      <c r="S258" s="233"/>
      <c r="T258" s="233"/>
      <c r="U258" s="233"/>
      <c r="W258" s="45"/>
    </row>
    <row r="259" spans="1:23" ht="15.75">
      <c r="A259" s="175" t="str">
        <f t="shared" si="12"/>
        <v>150MERCADO CENTRAL</v>
      </c>
      <c r="B259" s="202">
        <v>150</v>
      </c>
      <c r="C259" s="201" t="s">
        <v>229</v>
      </c>
      <c r="D259" s="242" t="s">
        <v>228</v>
      </c>
      <c r="E259" s="233">
        <v>2</v>
      </c>
      <c r="F259" s="233">
        <v>2</v>
      </c>
      <c r="G259" s="233">
        <v>2</v>
      </c>
      <c r="H259" s="233"/>
      <c r="I259" s="233"/>
      <c r="J259" s="233"/>
      <c r="L259" s="54" t="str">
        <f t="shared" si="11"/>
        <v>113MERCADO CENTRAL</v>
      </c>
      <c r="M259" s="201">
        <v>113</v>
      </c>
      <c r="N259" s="201" t="s">
        <v>229</v>
      </c>
      <c r="O259" s="242" t="s">
        <v>219</v>
      </c>
      <c r="P259" s="233">
        <v>4</v>
      </c>
      <c r="Q259" s="233">
        <v>4</v>
      </c>
      <c r="R259" s="233">
        <v>4</v>
      </c>
      <c r="S259" s="233"/>
      <c r="T259" s="233"/>
      <c r="U259" s="233"/>
      <c r="W259" s="45"/>
    </row>
    <row r="260" spans="1:23" ht="15.75">
      <c r="A260" s="175" t="str">
        <f t="shared" si="12"/>
        <v/>
      </c>
      <c r="B260" s="201"/>
      <c r="C260" s="201"/>
      <c r="D260" s="241"/>
      <c r="E260" s="233"/>
      <c r="F260" s="233"/>
      <c r="G260" s="233"/>
      <c r="H260" s="233"/>
      <c r="I260" s="233"/>
      <c r="J260" s="233"/>
      <c r="L260" s="54" t="str">
        <f t="shared" si="11"/>
        <v>113COJUTEPEQUE</v>
      </c>
      <c r="M260" s="201">
        <v>113</v>
      </c>
      <c r="N260" s="201" t="s">
        <v>179</v>
      </c>
      <c r="O260" s="242" t="s">
        <v>219</v>
      </c>
      <c r="P260" s="233">
        <v>4.5</v>
      </c>
      <c r="Q260" s="233">
        <v>4.5</v>
      </c>
      <c r="R260" s="233">
        <v>4.5</v>
      </c>
      <c r="S260" s="233"/>
      <c r="T260" s="233"/>
      <c r="U260" s="233"/>
      <c r="W260" s="45"/>
    </row>
    <row r="261" spans="1:23" ht="15.75">
      <c r="A261" s="175" t="str">
        <f t="shared" si="12"/>
        <v/>
      </c>
      <c r="B261" s="201"/>
      <c r="C261" s="201"/>
      <c r="D261" s="241"/>
      <c r="E261" s="233"/>
      <c r="F261" s="233"/>
      <c r="G261" s="233"/>
      <c r="H261" s="233"/>
      <c r="I261" s="233"/>
      <c r="J261" s="233"/>
      <c r="L261" s="54" t="str">
        <f t="shared" si="11"/>
        <v>113CHALATENANGO</v>
      </c>
      <c r="M261" s="201">
        <v>113</v>
      </c>
      <c r="N261" s="201" t="s">
        <v>176</v>
      </c>
      <c r="O261" s="242" t="s">
        <v>219</v>
      </c>
      <c r="P261" s="233">
        <v>4.25</v>
      </c>
      <c r="Q261" s="233">
        <v>3.5</v>
      </c>
      <c r="R261" s="233">
        <v>5</v>
      </c>
      <c r="S261" s="233"/>
      <c r="T261" s="233"/>
      <c r="U261" s="233"/>
      <c r="W261" s="45"/>
    </row>
    <row r="262" spans="1:23" ht="15.75">
      <c r="A262" s="175" t="str">
        <f t="shared" si="12"/>
        <v/>
      </c>
      <c r="B262" s="202"/>
      <c r="C262" s="201"/>
      <c r="D262" s="241"/>
      <c r="E262" s="233"/>
      <c r="F262" s="233"/>
      <c r="G262" s="233"/>
      <c r="H262" s="233"/>
      <c r="I262" s="233"/>
      <c r="J262" s="233"/>
      <c r="L262" s="54" t="str">
        <f t="shared" si="11"/>
        <v>113SAN FRANCISCO GOTERA</v>
      </c>
      <c r="M262" s="202">
        <v>113</v>
      </c>
      <c r="N262" s="201" t="s">
        <v>182</v>
      </c>
      <c r="O262" s="242" t="s">
        <v>219</v>
      </c>
      <c r="P262" s="233">
        <v>5.5</v>
      </c>
      <c r="Q262" s="233">
        <v>5.5</v>
      </c>
      <c r="R262" s="233">
        <v>5.5</v>
      </c>
      <c r="S262" s="233"/>
      <c r="T262" s="233"/>
      <c r="U262" s="233"/>
      <c r="W262" s="45"/>
    </row>
    <row r="263" spans="1:23" ht="15.75">
      <c r="A263" s="175" t="str">
        <f t="shared" si="12"/>
        <v/>
      </c>
      <c r="B263" s="202"/>
      <c r="C263" s="201"/>
      <c r="D263" s="241"/>
      <c r="E263" s="233"/>
      <c r="F263" s="233"/>
      <c r="G263" s="233"/>
      <c r="H263" s="233"/>
      <c r="I263" s="233"/>
      <c r="J263" s="233"/>
      <c r="L263" s="54" t="str">
        <f t="shared" ref="L263:L326" si="14">+M263&amp;N263</f>
        <v>114MERCADO CENTRAL</v>
      </c>
      <c r="M263" s="202">
        <v>114</v>
      </c>
      <c r="N263" s="201" t="s">
        <v>229</v>
      </c>
      <c r="O263" s="242" t="s">
        <v>220</v>
      </c>
      <c r="P263" s="233">
        <v>4</v>
      </c>
      <c r="Q263" s="233">
        <v>4</v>
      </c>
      <c r="R263" s="233">
        <v>4</v>
      </c>
      <c r="S263" s="233"/>
      <c r="T263" s="233"/>
      <c r="U263" s="233"/>
      <c r="W263" s="45"/>
    </row>
    <row r="264" spans="1:23" ht="15.75">
      <c r="A264" s="175" t="str">
        <f t="shared" si="12"/>
        <v/>
      </c>
      <c r="B264" s="201"/>
      <c r="C264" s="201"/>
      <c r="D264" s="241"/>
      <c r="E264" s="233"/>
      <c r="F264" s="233"/>
      <c r="G264" s="233"/>
      <c r="H264" s="233"/>
      <c r="I264" s="233"/>
      <c r="J264" s="233"/>
      <c r="L264" s="54" t="str">
        <f t="shared" si="14"/>
        <v>114COJUTEPEQUE</v>
      </c>
      <c r="M264" s="201">
        <v>114</v>
      </c>
      <c r="N264" s="201" t="s">
        <v>179</v>
      </c>
      <c r="O264" s="242" t="s">
        <v>220</v>
      </c>
      <c r="P264" s="233">
        <v>4.5</v>
      </c>
      <c r="Q264" s="233">
        <v>4.5</v>
      </c>
      <c r="R264" s="233">
        <v>4.5</v>
      </c>
      <c r="S264" s="233"/>
      <c r="T264" s="233"/>
      <c r="U264" s="233"/>
      <c r="W264" s="45"/>
    </row>
    <row r="265" spans="1:23" ht="15.75">
      <c r="A265" s="175" t="str">
        <f t="shared" si="12"/>
        <v/>
      </c>
      <c r="B265" s="201"/>
      <c r="C265" s="201"/>
      <c r="D265" s="241"/>
      <c r="E265" s="233"/>
      <c r="F265" s="233"/>
      <c r="G265" s="233"/>
      <c r="H265" s="233"/>
      <c r="I265" s="233"/>
      <c r="J265" s="233"/>
      <c r="L265" s="54" t="str">
        <f t="shared" si="14"/>
        <v>114CHALATENANGO</v>
      </c>
      <c r="M265" s="201">
        <v>114</v>
      </c>
      <c r="N265" s="201" t="s">
        <v>176</v>
      </c>
      <c r="O265" s="242" t="s">
        <v>220</v>
      </c>
      <c r="P265" s="233">
        <v>5</v>
      </c>
      <c r="Q265" s="233">
        <v>5</v>
      </c>
      <c r="R265" s="233">
        <v>5</v>
      </c>
      <c r="S265" s="233"/>
      <c r="T265" s="233"/>
      <c r="U265" s="233"/>
      <c r="W265" s="45"/>
    </row>
    <row r="266" spans="1:23" ht="15.75">
      <c r="A266" s="175" t="str">
        <f t="shared" si="12"/>
        <v/>
      </c>
      <c r="B266" s="201"/>
      <c r="C266" s="201"/>
      <c r="D266" s="241"/>
      <c r="E266" s="233"/>
      <c r="F266" s="233"/>
      <c r="G266" s="233"/>
      <c r="H266" s="233"/>
      <c r="I266" s="233"/>
      <c r="J266" s="233"/>
      <c r="L266" s="54" t="str">
        <f t="shared" si="14"/>
        <v>114SAN FRANCISCO GOTERA</v>
      </c>
      <c r="M266" s="201">
        <v>114</v>
      </c>
      <c r="N266" s="201" t="s">
        <v>182</v>
      </c>
      <c r="O266" s="242" t="s">
        <v>220</v>
      </c>
      <c r="P266" s="233">
        <v>4</v>
      </c>
      <c r="Q266" s="233">
        <v>4</v>
      </c>
      <c r="R266" s="233">
        <v>4</v>
      </c>
      <c r="S266" s="233"/>
      <c r="T266" s="233"/>
      <c r="U266" s="233"/>
      <c r="W266" s="45"/>
    </row>
    <row r="267" spans="1:23" ht="15.75">
      <c r="A267" s="175" t="str">
        <f t="shared" si="12"/>
        <v/>
      </c>
      <c r="B267" s="202"/>
      <c r="C267" s="201"/>
      <c r="D267" s="241"/>
      <c r="E267" s="233"/>
      <c r="F267" s="233"/>
      <c r="G267" s="233"/>
      <c r="H267" s="233"/>
      <c r="I267" s="233"/>
      <c r="J267" s="233"/>
      <c r="L267" s="54" t="str">
        <f t="shared" si="14"/>
        <v>115MERCADO CENTRAL</v>
      </c>
      <c r="M267" s="202">
        <v>115</v>
      </c>
      <c r="N267" s="201" t="s">
        <v>229</v>
      </c>
      <c r="O267" s="242" t="s">
        <v>221</v>
      </c>
      <c r="P267" s="233">
        <v>4</v>
      </c>
      <c r="Q267" s="233">
        <v>4</v>
      </c>
      <c r="R267" s="233">
        <v>4</v>
      </c>
      <c r="S267" s="233"/>
      <c r="T267" s="233"/>
      <c r="U267" s="233"/>
      <c r="W267" s="45"/>
    </row>
    <row r="268" spans="1:23" ht="15.75">
      <c r="A268" s="175" t="str">
        <f t="shared" si="12"/>
        <v/>
      </c>
      <c r="B268" s="202"/>
      <c r="C268" s="201"/>
      <c r="D268" s="241"/>
      <c r="E268" s="233"/>
      <c r="F268" s="233"/>
      <c r="G268" s="233"/>
      <c r="H268" s="233"/>
      <c r="I268" s="233"/>
      <c r="J268" s="233"/>
      <c r="L268" s="54" t="str">
        <f t="shared" si="14"/>
        <v>115COJUTEPEQUE</v>
      </c>
      <c r="M268" s="202">
        <v>115</v>
      </c>
      <c r="N268" s="201" t="s">
        <v>179</v>
      </c>
      <c r="O268" s="242" t="s">
        <v>221</v>
      </c>
      <c r="P268" s="233">
        <v>4</v>
      </c>
      <c r="Q268" s="233">
        <v>4</v>
      </c>
      <c r="R268" s="233">
        <v>4</v>
      </c>
      <c r="S268" s="233"/>
      <c r="T268" s="233"/>
      <c r="U268" s="233"/>
      <c r="W268" s="45"/>
    </row>
    <row r="269" spans="1:23" ht="15.75">
      <c r="A269" s="175" t="str">
        <f t="shared" si="12"/>
        <v/>
      </c>
      <c r="B269" s="201"/>
      <c r="C269" s="201"/>
      <c r="D269" s="241"/>
      <c r="E269" s="233"/>
      <c r="F269" s="233"/>
      <c r="G269" s="233"/>
      <c r="H269" s="233"/>
      <c r="I269" s="233"/>
      <c r="J269" s="233"/>
      <c r="L269" s="54" t="str">
        <f t="shared" si="14"/>
        <v>115CHALATENANGO</v>
      </c>
      <c r="M269" s="201">
        <v>115</v>
      </c>
      <c r="N269" s="201" t="s">
        <v>176</v>
      </c>
      <c r="O269" s="242" t="s">
        <v>221</v>
      </c>
      <c r="P269" s="233">
        <v>4</v>
      </c>
      <c r="Q269" s="233">
        <v>4</v>
      </c>
      <c r="R269" s="233">
        <v>4</v>
      </c>
      <c r="S269" s="233"/>
      <c r="T269" s="233"/>
      <c r="U269" s="233"/>
      <c r="W269" s="45"/>
    </row>
    <row r="270" spans="1:23" ht="15.75">
      <c r="A270" s="175" t="str">
        <f t="shared" si="12"/>
        <v/>
      </c>
      <c r="B270" s="201"/>
      <c r="C270" s="201"/>
      <c r="D270" s="241"/>
      <c r="E270" s="233"/>
      <c r="F270" s="233"/>
      <c r="G270" s="233"/>
      <c r="H270" s="233"/>
      <c r="I270" s="233"/>
      <c r="J270" s="233"/>
      <c r="L270" s="54" t="str">
        <f t="shared" si="14"/>
        <v>115SAN FRANCISCO GOTERA</v>
      </c>
      <c r="M270" s="201">
        <v>115</v>
      </c>
      <c r="N270" s="201" t="s">
        <v>182</v>
      </c>
      <c r="O270" s="242" t="s">
        <v>221</v>
      </c>
      <c r="P270" s="233">
        <v>4</v>
      </c>
      <c r="Q270" s="233">
        <v>4</v>
      </c>
      <c r="R270" s="233">
        <v>4</v>
      </c>
      <c r="S270" s="233"/>
      <c r="T270" s="233"/>
      <c r="U270" s="233"/>
      <c r="W270" s="45"/>
    </row>
    <row r="271" spans="1:23" ht="15.75">
      <c r="A271" s="175" t="str">
        <f t="shared" si="12"/>
        <v/>
      </c>
      <c r="B271" s="201"/>
      <c r="C271" s="201"/>
      <c r="D271" s="241"/>
      <c r="E271" s="233"/>
      <c r="F271" s="233"/>
      <c r="G271" s="233"/>
      <c r="H271" s="233"/>
      <c r="I271" s="233"/>
      <c r="J271" s="233"/>
      <c r="L271" s="54" t="str">
        <f t="shared" si="14"/>
        <v>116MERCADO CENTRAL</v>
      </c>
      <c r="M271" s="201">
        <v>116</v>
      </c>
      <c r="N271" s="201" t="s">
        <v>229</v>
      </c>
      <c r="O271" s="242" t="s">
        <v>222</v>
      </c>
      <c r="P271" s="233">
        <v>4</v>
      </c>
      <c r="Q271" s="233">
        <v>4</v>
      </c>
      <c r="R271" s="233">
        <v>4</v>
      </c>
      <c r="S271" s="233"/>
      <c r="T271" s="233"/>
      <c r="U271" s="233"/>
      <c r="W271" s="45"/>
    </row>
    <row r="272" spans="1:23" ht="15.75">
      <c r="A272" s="175" t="str">
        <f t="shared" si="12"/>
        <v/>
      </c>
      <c r="B272" s="202"/>
      <c r="C272" s="201"/>
      <c r="D272" s="241"/>
      <c r="E272" s="233"/>
      <c r="F272" s="233"/>
      <c r="G272" s="233"/>
      <c r="H272" s="233"/>
      <c r="I272" s="233"/>
      <c r="J272" s="233"/>
      <c r="L272" s="54" t="str">
        <f t="shared" si="14"/>
        <v>116COJUTEPEQUE</v>
      </c>
      <c r="M272" s="202">
        <v>116</v>
      </c>
      <c r="N272" s="201" t="s">
        <v>179</v>
      </c>
      <c r="O272" s="242" t="s">
        <v>222</v>
      </c>
      <c r="P272" s="233">
        <v>3.75</v>
      </c>
      <c r="Q272" s="233">
        <v>3.75</v>
      </c>
      <c r="R272" s="233">
        <v>3.75</v>
      </c>
      <c r="S272" s="233"/>
      <c r="T272" s="233"/>
      <c r="U272" s="233"/>
      <c r="W272" s="45"/>
    </row>
    <row r="273" spans="1:23" ht="15.75">
      <c r="A273" s="175" t="str">
        <f t="shared" si="12"/>
        <v/>
      </c>
      <c r="B273" s="201"/>
      <c r="C273" s="201"/>
      <c r="D273" s="241"/>
      <c r="E273" s="233"/>
      <c r="F273" s="233"/>
      <c r="G273" s="233"/>
      <c r="H273" s="233"/>
      <c r="I273" s="233"/>
      <c r="J273" s="233"/>
      <c r="L273" s="54" t="str">
        <f t="shared" si="14"/>
        <v>116CHALATENANGO</v>
      </c>
      <c r="M273" s="201">
        <v>116</v>
      </c>
      <c r="N273" s="201" t="s">
        <v>176</v>
      </c>
      <c r="O273" s="242" t="s">
        <v>222</v>
      </c>
      <c r="P273" s="233">
        <v>4</v>
      </c>
      <c r="Q273" s="233">
        <v>4</v>
      </c>
      <c r="R273" s="233">
        <v>4</v>
      </c>
      <c r="S273" s="233"/>
      <c r="T273" s="233"/>
      <c r="U273" s="233"/>
      <c r="W273" s="45"/>
    </row>
    <row r="274" spans="1:23" ht="15.75">
      <c r="A274" s="175" t="str">
        <f t="shared" si="12"/>
        <v/>
      </c>
      <c r="B274" s="201"/>
      <c r="C274" s="201"/>
      <c r="D274" s="241"/>
      <c r="E274" s="233"/>
      <c r="F274" s="233"/>
      <c r="G274" s="233"/>
      <c r="H274" s="233"/>
      <c r="I274" s="233"/>
      <c r="J274" s="233"/>
      <c r="L274" s="54" t="str">
        <f t="shared" si="14"/>
        <v>116SAN FRANCISCO GOTERA</v>
      </c>
      <c r="M274" s="201">
        <v>116</v>
      </c>
      <c r="N274" s="201" t="s">
        <v>182</v>
      </c>
      <c r="O274" s="242" t="s">
        <v>222</v>
      </c>
      <c r="P274" s="233">
        <v>4</v>
      </c>
      <c r="Q274" s="233">
        <v>4</v>
      </c>
      <c r="R274" s="233">
        <v>4</v>
      </c>
      <c r="S274" s="233"/>
      <c r="T274" s="233"/>
      <c r="U274" s="233"/>
      <c r="W274" s="45"/>
    </row>
    <row r="275" spans="1:23" ht="15.75">
      <c r="A275" s="175" t="str">
        <f t="shared" si="12"/>
        <v/>
      </c>
      <c r="B275" s="201"/>
      <c r="C275" s="201"/>
      <c r="D275" s="241"/>
      <c r="E275" s="233"/>
      <c r="F275" s="233"/>
      <c r="G275" s="233"/>
      <c r="H275" s="233"/>
      <c r="I275" s="233"/>
      <c r="J275" s="233"/>
      <c r="L275" s="54" t="str">
        <f t="shared" si="14"/>
        <v>119MERCADO CENTRAL</v>
      </c>
      <c r="M275" s="201">
        <v>119</v>
      </c>
      <c r="N275" s="201" t="s">
        <v>229</v>
      </c>
      <c r="O275" s="242" t="s">
        <v>144</v>
      </c>
      <c r="P275" s="233">
        <v>6</v>
      </c>
      <c r="Q275" s="233">
        <v>6</v>
      </c>
      <c r="R275" s="233">
        <v>6</v>
      </c>
      <c r="S275" s="233"/>
      <c r="T275" s="233"/>
      <c r="U275" s="233"/>
      <c r="W275" s="45"/>
    </row>
    <row r="276" spans="1:23" ht="15.75">
      <c r="A276" s="175" t="str">
        <f t="shared" ref="A276:A339" si="15">+B276&amp;C276</f>
        <v/>
      </c>
      <c r="B276" s="201"/>
      <c r="C276" s="201"/>
      <c r="D276" s="241"/>
      <c r="E276" s="233"/>
      <c r="F276" s="233"/>
      <c r="G276" s="233"/>
      <c r="H276" s="233"/>
      <c r="I276" s="233"/>
      <c r="J276" s="233"/>
      <c r="L276" s="54" t="str">
        <f t="shared" si="14"/>
        <v>119COJUTEPEQUE</v>
      </c>
      <c r="M276" s="201">
        <v>119</v>
      </c>
      <c r="N276" s="201" t="s">
        <v>179</v>
      </c>
      <c r="O276" s="242" t="s">
        <v>144</v>
      </c>
      <c r="P276" s="233">
        <v>5.75</v>
      </c>
      <c r="Q276" s="233">
        <v>5.5</v>
      </c>
      <c r="R276" s="233">
        <v>6</v>
      </c>
      <c r="S276" s="233"/>
      <c r="T276" s="233"/>
      <c r="U276" s="233"/>
      <c r="W276" s="45"/>
    </row>
    <row r="277" spans="1:23" ht="15.75">
      <c r="A277" s="175" t="str">
        <f t="shared" si="15"/>
        <v/>
      </c>
      <c r="B277" s="201"/>
      <c r="C277" s="201"/>
      <c r="D277" s="241"/>
      <c r="E277" s="233"/>
      <c r="F277" s="233"/>
      <c r="G277" s="233"/>
      <c r="H277" s="233"/>
      <c r="I277" s="233"/>
      <c r="J277" s="233"/>
      <c r="L277" s="54" t="str">
        <f t="shared" si="14"/>
        <v>119CHALATENANGO</v>
      </c>
      <c r="M277" s="201">
        <v>119</v>
      </c>
      <c r="N277" s="201" t="s">
        <v>176</v>
      </c>
      <c r="O277" s="242" t="s">
        <v>144</v>
      </c>
      <c r="P277" s="233">
        <v>7.5</v>
      </c>
      <c r="Q277" s="233">
        <v>7</v>
      </c>
      <c r="R277" s="233">
        <v>8</v>
      </c>
      <c r="S277" s="233"/>
      <c r="T277" s="233"/>
      <c r="U277" s="233"/>
      <c r="W277" s="45"/>
    </row>
    <row r="278" spans="1:23" ht="15.75">
      <c r="A278" s="175" t="str">
        <f t="shared" si="15"/>
        <v/>
      </c>
      <c r="B278" s="202"/>
      <c r="C278" s="201"/>
      <c r="D278" s="241"/>
      <c r="E278" s="233"/>
      <c r="F278" s="233"/>
      <c r="G278" s="233"/>
      <c r="H278" s="233"/>
      <c r="I278" s="233"/>
      <c r="J278" s="233"/>
      <c r="L278" s="54" t="str">
        <f t="shared" si="14"/>
        <v>119SAN FRANCISCO GOTERA</v>
      </c>
      <c r="M278" s="202">
        <v>119</v>
      </c>
      <c r="N278" s="201" t="s">
        <v>182</v>
      </c>
      <c r="O278" s="242" t="s">
        <v>144</v>
      </c>
      <c r="P278" s="233">
        <v>9</v>
      </c>
      <c r="Q278" s="233">
        <v>9</v>
      </c>
      <c r="R278" s="233">
        <v>9</v>
      </c>
      <c r="S278" s="233"/>
      <c r="T278" s="233"/>
      <c r="U278" s="233"/>
      <c r="W278" s="45"/>
    </row>
    <row r="279" spans="1:23" ht="15.75">
      <c r="A279" s="175" t="str">
        <f t="shared" si="15"/>
        <v/>
      </c>
      <c r="B279" s="201"/>
      <c r="C279" s="201"/>
      <c r="D279" s="241"/>
      <c r="E279" s="233"/>
      <c r="F279" s="233"/>
      <c r="G279" s="233"/>
      <c r="H279" s="233"/>
      <c r="I279" s="233"/>
      <c r="J279" s="233"/>
      <c r="L279" s="54" t="str">
        <f t="shared" si="14"/>
        <v>120MERCADO CENTRAL</v>
      </c>
      <c r="M279" s="201">
        <v>120</v>
      </c>
      <c r="N279" s="201" t="s">
        <v>229</v>
      </c>
      <c r="O279" s="242" t="s">
        <v>145</v>
      </c>
      <c r="P279" s="233">
        <v>3</v>
      </c>
      <c r="Q279" s="233">
        <v>3</v>
      </c>
      <c r="R279" s="233">
        <v>3</v>
      </c>
      <c r="S279" s="233"/>
      <c r="T279" s="233"/>
      <c r="U279" s="233"/>
      <c r="W279" s="45"/>
    </row>
    <row r="280" spans="1:23" ht="15.75">
      <c r="A280" s="175" t="str">
        <f t="shared" si="15"/>
        <v/>
      </c>
      <c r="B280" s="201"/>
      <c r="C280" s="201"/>
      <c r="D280" s="241"/>
      <c r="E280" s="233"/>
      <c r="F280" s="233"/>
      <c r="G280" s="233"/>
      <c r="H280" s="233"/>
      <c r="I280" s="233"/>
      <c r="J280" s="233"/>
      <c r="L280" s="54" t="str">
        <f t="shared" si="14"/>
        <v>120COJUTEPEQUE</v>
      </c>
      <c r="M280" s="201">
        <v>120</v>
      </c>
      <c r="N280" s="201" t="s">
        <v>179</v>
      </c>
      <c r="O280" s="242" t="s">
        <v>145</v>
      </c>
      <c r="P280" s="233">
        <v>3.25</v>
      </c>
      <c r="Q280" s="233">
        <v>3</v>
      </c>
      <c r="R280" s="233">
        <v>3.5</v>
      </c>
      <c r="S280" s="233"/>
      <c r="T280" s="233"/>
      <c r="U280" s="233"/>
      <c r="W280" s="45"/>
    </row>
    <row r="281" spans="1:23" ht="15.75">
      <c r="A281" s="175" t="str">
        <f t="shared" si="15"/>
        <v/>
      </c>
      <c r="B281" s="201"/>
      <c r="C281" s="201"/>
      <c r="D281" s="241"/>
      <c r="E281" s="233"/>
      <c r="F281" s="233"/>
      <c r="G281" s="233"/>
      <c r="H281" s="233"/>
      <c r="I281" s="233"/>
      <c r="J281" s="233"/>
      <c r="L281" s="54" t="str">
        <f t="shared" si="14"/>
        <v>120CHALATENANGO</v>
      </c>
      <c r="M281" s="201">
        <v>120</v>
      </c>
      <c r="N281" s="201" t="s">
        <v>176</v>
      </c>
      <c r="O281" s="242" t="s">
        <v>145</v>
      </c>
      <c r="P281" s="233">
        <v>3.375</v>
      </c>
      <c r="Q281" s="233">
        <v>3.25</v>
      </c>
      <c r="R281" s="233">
        <v>3.5</v>
      </c>
      <c r="S281" s="233"/>
      <c r="T281" s="233"/>
      <c r="U281" s="233"/>
      <c r="W281" s="45"/>
    </row>
    <row r="282" spans="1:23" ht="15.75">
      <c r="A282" s="175" t="str">
        <f t="shared" si="15"/>
        <v/>
      </c>
      <c r="B282" s="201"/>
      <c r="C282" s="201"/>
      <c r="D282" s="241"/>
      <c r="E282" s="233"/>
      <c r="F282" s="233"/>
      <c r="G282" s="233"/>
      <c r="H282" s="233"/>
      <c r="I282" s="233"/>
      <c r="J282" s="233"/>
      <c r="L282" s="54" t="str">
        <f t="shared" si="14"/>
        <v>120SAN FRANCISCO GOTERA</v>
      </c>
      <c r="M282" s="201">
        <v>120</v>
      </c>
      <c r="N282" s="201" t="s">
        <v>182</v>
      </c>
      <c r="O282" s="242" t="s">
        <v>145</v>
      </c>
      <c r="P282" s="233">
        <v>4</v>
      </c>
      <c r="Q282" s="233">
        <v>4</v>
      </c>
      <c r="R282" s="233">
        <v>4</v>
      </c>
      <c r="S282" s="233"/>
      <c r="T282" s="233"/>
      <c r="U282" s="233"/>
      <c r="W282" s="45"/>
    </row>
    <row r="283" spans="1:23" ht="15.75">
      <c r="A283" s="175" t="str">
        <f t="shared" si="15"/>
        <v/>
      </c>
      <c r="B283" s="201"/>
      <c r="C283" s="201"/>
      <c r="D283" s="241"/>
      <c r="E283" s="233"/>
      <c r="F283" s="233"/>
      <c r="G283" s="233"/>
      <c r="H283" s="233"/>
      <c r="I283" s="233"/>
      <c r="J283" s="233"/>
      <c r="L283" s="54" t="str">
        <f t="shared" si="14"/>
        <v>121MERCADO CENTRAL</v>
      </c>
      <c r="M283" s="201">
        <v>121</v>
      </c>
      <c r="N283" s="201" t="s">
        <v>229</v>
      </c>
      <c r="O283" s="242" t="s">
        <v>146</v>
      </c>
      <c r="P283" s="233">
        <v>3</v>
      </c>
      <c r="Q283" s="233">
        <v>3</v>
      </c>
      <c r="R283" s="233">
        <v>3</v>
      </c>
      <c r="S283" s="233"/>
      <c r="T283" s="233"/>
      <c r="U283" s="233"/>
      <c r="W283" s="45"/>
    </row>
    <row r="284" spans="1:23" ht="15.75">
      <c r="A284" s="175" t="str">
        <f t="shared" si="15"/>
        <v/>
      </c>
      <c r="B284" s="202"/>
      <c r="C284" s="201"/>
      <c r="D284" s="241"/>
      <c r="E284" s="233"/>
      <c r="F284" s="233"/>
      <c r="G284" s="233"/>
      <c r="H284" s="233"/>
      <c r="I284" s="233"/>
      <c r="J284" s="233"/>
      <c r="L284" s="54" t="str">
        <f t="shared" si="14"/>
        <v>121COJUTEPEQUE</v>
      </c>
      <c r="M284" s="202">
        <v>121</v>
      </c>
      <c r="N284" s="201" t="s">
        <v>179</v>
      </c>
      <c r="O284" s="242" t="s">
        <v>146</v>
      </c>
      <c r="P284" s="233">
        <v>3.25</v>
      </c>
      <c r="Q284" s="233">
        <v>3</v>
      </c>
      <c r="R284" s="233">
        <v>3.5</v>
      </c>
      <c r="S284" s="233"/>
      <c r="T284" s="233"/>
      <c r="U284" s="233"/>
      <c r="W284" s="45"/>
    </row>
    <row r="285" spans="1:23" ht="15.75">
      <c r="A285" s="175" t="str">
        <f t="shared" si="15"/>
        <v/>
      </c>
      <c r="B285" s="201"/>
      <c r="C285" s="201"/>
      <c r="D285" s="241"/>
      <c r="E285" s="233"/>
      <c r="F285" s="233"/>
      <c r="G285" s="233"/>
      <c r="H285" s="233"/>
      <c r="I285" s="233"/>
      <c r="J285" s="233"/>
      <c r="L285" s="54" t="str">
        <f t="shared" si="14"/>
        <v>121CHALATENANGO</v>
      </c>
      <c r="M285" s="201">
        <v>121</v>
      </c>
      <c r="N285" s="201" t="s">
        <v>176</v>
      </c>
      <c r="O285" s="242" t="s">
        <v>146</v>
      </c>
      <c r="P285" s="233">
        <v>3.125</v>
      </c>
      <c r="Q285" s="233">
        <v>3</v>
      </c>
      <c r="R285" s="233">
        <v>3.25</v>
      </c>
      <c r="S285" s="233"/>
      <c r="T285" s="233"/>
      <c r="U285" s="233"/>
      <c r="W285" s="45"/>
    </row>
    <row r="286" spans="1:23" ht="15.75">
      <c r="A286" s="175" t="str">
        <f t="shared" si="15"/>
        <v/>
      </c>
      <c r="B286" s="201"/>
      <c r="C286" s="201"/>
      <c r="D286" s="241"/>
      <c r="E286" s="233"/>
      <c r="F286" s="233"/>
      <c r="G286" s="233"/>
      <c r="H286" s="233"/>
      <c r="I286" s="233"/>
      <c r="J286" s="233"/>
      <c r="L286" s="54" t="str">
        <f t="shared" si="14"/>
        <v>121SAN FRANCISCO GOTERA</v>
      </c>
      <c r="M286" s="201">
        <v>121</v>
      </c>
      <c r="N286" s="201" t="s">
        <v>182</v>
      </c>
      <c r="O286" s="242" t="s">
        <v>146</v>
      </c>
      <c r="P286" s="233">
        <v>4.25</v>
      </c>
      <c r="Q286" s="233">
        <v>4</v>
      </c>
      <c r="R286" s="233">
        <v>4.5</v>
      </c>
      <c r="S286" s="233"/>
      <c r="T286" s="233"/>
      <c r="U286" s="233"/>
      <c r="W286" s="45"/>
    </row>
    <row r="287" spans="1:23" ht="15.75">
      <c r="A287" s="175" t="str">
        <f t="shared" si="15"/>
        <v/>
      </c>
      <c r="B287" s="201"/>
      <c r="C287" s="201"/>
      <c r="D287" s="241"/>
      <c r="E287" s="233"/>
      <c r="F287" s="233"/>
      <c r="G287" s="233"/>
      <c r="H287" s="233"/>
      <c r="I287" s="233"/>
      <c r="J287" s="233"/>
      <c r="L287" s="54" t="str">
        <f t="shared" si="14"/>
        <v>122MERCADO CENTRAL</v>
      </c>
      <c r="M287" s="201">
        <v>122</v>
      </c>
      <c r="N287" s="201" t="s">
        <v>229</v>
      </c>
      <c r="O287" s="242" t="s">
        <v>155</v>
      </c>
      <c r="P287" s="233">
        <v>2.7</v>
      </c>
      <c r="Q287" s="233">
        <v>2.7</v>
      </c>
      <c r="R287" s="233">
        <v>2.7</v>
      </c>
      <c r="S287" s="233"/>
      <c r="T287" s="233"/>
      <c r="U287" s="233"/>
      <c r="W287" s="45"/>
    </row>
    <row r="288" spans="1:23" ht="15.75">
      <c r="A288" s="175" t="str">
        <f t="shared" si="15"/>
        <v/>
      </c>
      <c r="B288" s="201"/>
      <c r="C288" s="201"/>
      <c r="D288" s="241"/>
      <c r="E288" s="233"/>
      <c r="F288" s="233"/>
      <c r="G288" s="233"/>
      <c r="H288" s="233"/>
      <c r="I288" s="233"/>
      <c r="J288" s="233"/>
      <c r="L288" s="54" t="str">
        <f t="shared" si="14"/>
        <v>122COJUTEPEQUE</v>
      </c>
      <c r="M288" s="201">
        <v>122</v>
      </c>
      <c r="N288" s="201" t="s">
        <v>179</v>
      </c>
      <c r="O288" s="242" t="s">
        <v>155</v>
      </c>
      <c r="P288" s="233">
        <v>3</v>
      </c>
      <c r="Q288" s="233">
        <v>3</v>
      </c>
      <c r="R288" s="233">
        <v>3</v>
      </c>
      <c r="S288" s="233"/>
      <c r="T288" s="233"/>
      <c r="U288" s="233"/>
      <c r="W288" s="45"/>
    </row>
    <row r="289" spans="1:23" ht="15.75">
      <c r="A289" s="175" t="str">
        <f t="shared" si="15"/>
        <v/>
      </c>
      <c r="B289" s="201"/>
      <c r="C289" s="201"/>
      <c r="D289" s="241"/>
      <c r="E289" s="233"/>
      <c r="F289" s="233"/>
      <c r="G289" s="233"/>
      <c r="H289" s="233"/>
      <c r="I289" s="233"/>
      <c r="J289" s="233"/>
      <c r="L289" s="54" t="str">
        <f t="shared" si="14"/>
        <v>122CHALATENANGO</v>
      </c>
      <c r="M289" s="201">
        <v>122</v>
      </c>
      <c r="N289" s="201" t="s">
        <v>176</v>
      </c>
      <c r="O289" s="242" t="s">
        <v>155</v>
      </c>
      <c r="P289" s="233">
        <v>3.125</v>
      </c>
      <c r="Q289" s="233">
        <v>3</v>
      </c>
      <c r="R289" s="233">
        <v>3.25</v>
      </c>
      <c r="S289" s="233"/>
      <c r="T289" s="233"/>
      <c r="U289" s="233"/>
      <c r="W289" s="45"/>
    </row>
    <row r="290" spans="1:23" ht="15.75">
      <c r="A290" s="175" t="str">
        <f t="shared" si="15"/>
        <v/>
      </c>
      <c r="B290" s="202"/>
      <c r="C290" s="201"/>
      <c r="D290" s="241"/>
      <c r="E290" s="233"/>
      <c r="F290" s="233"/>
      <c r="G290" s="233"/>
      <c r="H290" s="233"/>
      <c r="I290" s="233"/>
      <c r="J290" s="233"/>
      <c r="L290" s="54" t="str">
        <f t="shared" si="14"/>
        <v>122SAN FRANCISCO GOTERA</v>
      </c>
      <c r="M290" s="202">
        <v>122</v>
      </c>
      <c r="N290" s="201" t="s">
        <v>182</v>
      </c>
      <c r="O290" s="242" t="s">
        <v>155</v>
      </c>
      <c r="P290" s="233">
        <v>4</v>
      </c>
      <c r="Q290" s="233">
        <v>4</v>
      </c>
      <c r="R290" s="233">
        <v>4</v>
      </c>
      <c r="S290" s="233"/>
      <c r="T290" s="233"/>
      <c r="U290" s="233"/>
      <c r="W290" s="45"/>
    </row>
    <row r="291" spans="1:23" ht="15.75">
      <c r="A291" s="175" t="str">
        <f t="shared" si="15"/>
        <v/>
      </c>
      <c r="B291" s="201"/>
      <c r="C291" s="201"/>
      <c r="D291" s="241"/>
      <c r="E291" s="233"/>
      <c r="F291" s="233"/>
      <c r="G291" s="233"/>
      <c r="H291" s="233"/>
      <c r="I291" s="233"/>
      <c r="J291" s="233"/>
      <c r="L291" s="54" t="str">
        <f t="shared" si="14"/>
        <v>124MERCADO CENTRAL</v>
      </c>
      <c r="M291" s="201">
        <v>124</v>
      </c>
      <c r="N291" s="201" t="s">
        <v>229</v>
      </c>
      <c r="O291" s="242" t="s">
        <v>147</v>
      </c>
      <c r="P291" s="233">
        <v>1.375</v>
      </c>
      <c r="Q291" s="233">
        <v>1.35</v>
      </c>
      <c r="R291" s="233">
        <v>1.4</v>
      </c>
      <c r="S291" s="233"/>
      <c r="T291" s="233"/>
      <c r="U291" s="233"/>
      <c r="W291" s="45"/>
    </row>
    <row r="292" spans="1:23" ht="15.75">
      <c r="A292" s="175" t="str">
        <f t="shared" si="15"/>
        <v/>
      </c>
      <c r="B292" s="201"/>
      <c r="C292" s="201"/>
      <c r="D292" s="241"/>
      <c r="E292" s="233"/>
      <c r="F292" s="233"/>
      <c r="G292" s="233"/>
      <c r="H292" s="233"/>
      <c r="I292" s="233"/>
      <c r="J292" s="233"/>
      <c r="L292" s="54" t="str">
        <f t="shared" si="14"/>
        <v>124COJUTEPEQUE</v>
      </c>
      <c r="M292" s="201">
        <v>124</v>
      </c>
      <c r="N292" s="201" t="s">
        <v>179</v>
      </c>
      <c r="O292" s="242" t="s">
        <v>147</v>
      </c>
      <c r="P292" s="233">
        <v>1.2166666666666668</v>
      </c>
      <c r="Q292" s="233">
        <v>1.2</v>
      </c>
      <c r="R292" s="233">
        <v>1.25</v>
      </c>
      <c r="S292" s="233"/>
      <c r="T292" s="233"/>
      <c r="U292" s="233"/>
      <c r="W292" s="45"/>
    </row>
    <row r="293" spans="1:23" ht="15.75">
      <c r="A293" s="175" t="str">
        <f t="shared" si="15"/>
        <v/>
      </c>
      <c r="B293" s="201"/>
      <c r="C293" s="201"/>
      <c r="D293" s="241"/>
      <c r="E293" s="233"/>
      <c r="F293" s="233"/>
      <c r="G293" s="233"/>
      <c r="H293" s="233"/>
      <c r="I293" s="233"/>
      <c r="J293" s="233"/>
      <c r="L293" s="54" t="str">
        <f t="shared" si="14"/>
        <v>124CHALATENANGO</v>
      </c>
      <c r="M293" s="201">
        <v>124</v>
      </c>
      <c r="N293" s="201" t="s">
        <v>176</v>
      </c>
      <c r="O293" s="242" t="s">
        <v>147</v>
      </c>
      <c r="P293" s="233">
        <v>1.5</v>
      </c>
      <c r="Q293" s="233">
        <v>1.5</v>
      </c>
      <c r="R293" s="233">
        <v>1.5</v>
      </c>
      <c r="S293" s="233"/>
      <c r="T293" s="233"/>
      <c r="U293" s="233"/>
      <c r="W293" s="45"/>
    </row>
    <row r="294" spans="1:23" ht="15.75">
      <c r="A294" s="175" t="str">
        <f t="shared" si="15"/>
        <v/>
      </c>
      <c r="B294" s="201"/>
      <c r="C294" s="201"/>
      <c r="D294" s="241"/>
      <c r="E294" s="233"/>
      <c r="F294" s="233"/>
      <c r="G294" s="233"/>
      <c r="H294" s="233"/>
      <c r="I294" s="233"/>
      <c r="J294" s="233"/>
      <c r="L294" s="54" t="str">
        <f t="shared" si="14"/>
        <v>124SAN FRANCISCO GOTERA</v>
      </c>
      <c r="M294" s="201">
        <v>124</v>
      </c>
      <c r="N294" s="201" t="s">
        <v>182</v>
      </c>
      <c r="O294" s="242" t="s">
        <v>147</v>
      </c>
      <c r="P294" s="233">
        <v>1.4666666666666668</v>
      </c>
      <c r="Q294" s="233">
        <v>1.1499999999999999</v>
      </c>
      <c r="R294" s="233">
        <v>1.75</v>
      </c>
      <c r="S294" s="233"/>
      <c r="T294" s="233"/>
      <c r="U294" s="233"/>
      <c r="W294" s="45"/>
    </row>
    <row r="295" spans="1:23" ht="15.75">
      <c r="A295" s="175" t="str">
        <f t="shared" si="15"/>
        <v/>
      </c>
      <c r="B295" s="201"/>
      <c r="C295" s="201"/>
      <c r="D295" s="241"/>
      <c r="E295" s="233"/>
      <c r="F295" s="233"/>
      <c r="G295" s="233"/>
      <c r="H295" s="233"/>
      <c r="I295" s="233"/>
      <c r="J295" s="233"/>
      <c r="L295" s="54" t="str">
        <f t="shared" si="14"/>
        <v>125MERCADO CENTRAL</v>
      </c>
      <c r="M295" s="201">
        <v>125</v>
      </c>
      <c r="N295" s="201" t="s">
        <v>229</v>
      </c>
      <c r="O295" s="242" t="s">
        <v>148</v>
      </c>
      <c r="P295" s="233">
        <v>1.75</v>
      </c>
      <c r="Q295" s="233">
        <v>1.75</v>
      </c>
      <c r="R295" s="233">
        <v>1.75</v>
      </c>
      <c r="S295" s="233"/>
      <c r="T295" s="233"/>
      <c r="U295" s="233"/>
      <c r="W295" s="45"/>
    </row>
    <row r="296" spans="1:23" ht="15.75">
      <c r="A296" s="175" t="str">
        <f t="shared" si="15"/>
        <v/>
      </c>
      <c r="B296" s="202"/>
      <c r="C296" s="201"/>
      <c r="D296" s="241"/>
      <c r="E296" s="233"/>
      <c r="F296" s="233"/>
      <c r="G296" s="233"/>
      <c r="H296" s="233"/>
      <c r="I296" s="233"/>
      <c r="J296" s="233"/>
      <c r="L296" s="54" t="str">
        <f t="shared" si="14"/>
        <v>125COJUTEPEQUE</v>
      </c>
      <c r="M296" s="202">
        <v>125</v>
      </c>
      <c r="N296" s="201" t="s">
        <v>179</v>
      </c>
      <c r="O296" s="242" t="s">
        <v>148</v>
      </c>
      <c r="P296" s="233">
        <v>1.9166666666666667</v>
      </c>
      <c r="Q296" s="233">
        <v>1.85</v>
      </c>
      <c r="R296" s="233">
        <v>2</v>
      </c>
      <c r="S296" s="233"/>
      <c r="T296" s="233"/>
      <c r="U296" s="233"/>
      <c r="W296" s="45"/>
    </row>
    <row r="297" spans="1:23" ht="15.75">
      <c r="A297" s="175" t="str">
        <f t="shared" si="15"/>
        <v/>
      </c>
      <c r="B297" s="202"/>
      <c r="C297" s="201"/>
      <c r="D297" s="241"/>
      <c r="E297" s="233"/>
      <c r="F297" s="233"/>
      <c r="G297" s="233"/>
      <c r="H297" s="233"/>
      <c r="I297" s="233"/>
      <c r="J297" s="233"/>
      <c r="L297" s="54" t="str">
        <f t="shared" si="14"/>
        <v>125CHALATENANGO</v>
      </c>
      <c r="M297" s="202">
        <v>125</v>
      </c>
      <c r="N297" s="201" t="s">
        <v>176</v>
      </c>
      <c r="O297" s="242" t="s">
        <v>148</v>
      </c>
      <c r="P297" s="233">
        <v>2</v>
      </c>
      <c r="Q297" s="233">
        <v>2</v>
      </c>
      <c r="R297" s="233">
        <v>2</v>
      </c>
      <c r="S297" s="233"/>
      <c r="T297" s="233"/>
      <c r="U297" s="233"/>
      <c r="W297" s="45"/>
    </row>
    <row r="298" spans="1:23" ht="15.75">
      <c r="A298" s="175" t="str">
        <f t="shared" si="15"/>
        <v/>
      </c>
      <c r="B298" s="201"/>
      <c r="C298" s="201"/>
      <c r="D298" s="241"/>
      <c r="E298" s="233"/>
      <c r="F298" s="233"/>
      <c r="G298" s="233"/>
      <c r="H298" s="233"/>
      <c r="I298" s="233"/>
      <c r="J298" s="233"/>
      <c r="L298" s="54" t="str">
        <f t="shared" si="14"/>
        <v>125SAN FRANCISCO GOTERA</v>
      </c>
      <c r="M298" s="201">
        <v>125</v>
      </c>
      <c r="N298" s="201" t="s">
        <v>182</v>
      </c>
      <c r="O298" s="242" t="s">
        <v>148</v>
      </c>
      <c r="P298" s="233">
        <v>1.9333333333333333</v>
      </c>
      <c r="Q298" s="233">
        <v>1.9</v>
      </c>
      <c r="R298" s="233">
        <v>2</v>
      </c>
      <c r="S298" s="233"/>
      <c r="T298" s="233"/>
      <c r="U298" s="233"/>
      <c r="W298" s="45"/>
    </row>
    <row r="299" spans="1:23" ht="15.75">
      <c r="A299" s="175" t="str">
        <f t="shared" si="15"/>
        <v/>
      </c>
      <c r="B299" s="201"/>
      <c r="C299" s="201"/>
      <c r="D299" s="241"/>
      <c r="E299" s="233"/>
      <c r="F299" s="233"/>
      <c r="G299" s="233"/>
      <c r="H299" s="233"/>
      <c r="I299" s="233"/>
      <c r="J299" s="233"/>
      <c r="L299" s="54" t="str">
        <f t="shared" si="14"/>
        <v>126MERCADO CENTRAL</v>
      </c>
      <c r="M299" s="201">
        <v>126</v>
      </c>
      <c r="N299" s="201" t="s">
        <v>229</v>
      </c>
      <c r="O299" s="242" t="s">
        <v>269</v>
      </c>
      <c r="P299" s="233">
        <v>5</v>
      </c>
      <c r="Q299" s="233">
        <v>5</v>
      </c>
      <c r="R299" s="233">
        <v>5</v>
      </c>
      <c r="S299" s="233"/>
      <c r="T299" s="233"/>
      <c r="U299" s="233"/>
      <c r="W299" s="45"/>
    </row>
    <row r="300" spans="1:23" ht="15.75">
      <c r="A300" s="175" t="str">
        <f t="shared" si="15"/>
        <v/>
      </c>
      <c r="B300" s="202"/>
      <c r="C300" s="201"/>
      <c r="D300" s="241"/>
      <c r="E300" s="233"/>
      <c r="F300" s="233"/>
      <c r="G300" s="233"/>
      <c r="H300" s="233"/>
      <c r="I300" s="233"/>
      <c r="J300" s="233"/>
      <c r="L300" s="54" t="str">
        <f t="shared" si="14"/>
        <v>126COJUTEPEQUE</v>
      </c>
      <c r="M300" s="202">
        <v>126</v>
      </c>
      <c r="N300" s="201" t="s">
        <v>179</v>
      </c>
      <c r="O300" s="242" t="s">
        <v>269</v>
      </c>
      <c r="P300" s="233">
        <v>4.95</v>
      </c>
      <c r="Q300" s="233">
        <v>4.8</v>
      </c>
      <c r="R300" s="233">
        <v>5</v>
      </c>
      <c r="S300" s="233"/>
      <c r="T300" s="233"/>
      <c r="U300" s="233"/>
      <c r="W300" s="45"/>
    </row>
    <row r="301" spans="1:23" ht="15.75">
      <c r="A301" s="175" t="str">
        <f t="shared" si="15"/>
        <v/>
      </c>
      <c r="B301" s="201"/>
      <c r="C301" s="201"/>
      <c r="D301" s="241"/>
      <c r="E301" s="233"/>
      <c r="F301" s="233"/>
      <c r="G301" s="233"/>
      <c r="H301" s="233"/>
      <c r="I301" s="233"/>
      <c r="J301" s="233"/>
      <c r="L301" s="54" t="str">
        <f t="shared" si="14"/>
        <v>126CHALATENANGO</v>
      </c>
      <c r="M301" s="201">
        <v>126</v>
      </c>
      <c r="N301" s="201" t="s">
        <v>176</v>
      </c>
      <c r="O301" s="242" t="s">
        <v>269</v>
      </c>
      <c r="P301" s="233">
        <v>4.9749999999999996</v>
      </c>
      <c r="Q301" s="233">
        <v>4.95</v>
      </c>
      <c r="R301" s="233">
        <v>5</v>
      </c>
      <c r="S301" s="233"/>
      <c r="T301" s="233"/>
      <c r="U301" s="233"/>
      <c r="W301" s="45"/>
    </row>
    <row r="302" spans="1:23" ht="15.75">
      <c r="A302" s="175" t="str">
        <f t="shared" si="15"/>
        <v/>
      </c>
      <c r="B302" s="201"/>
      <c r="C302" s="201"/>
      <c r="D302" s="241"/>
      <c r="E302" s="233"/>
      <c r="F302" s="233"/>
      <c r="G302" s="233"/>
      <c r="H302" s="233"/>
      <c r="I302" s="233"/>
      <c r="J302" s="233"/>
      <c r="L302" s="54" t="str">
        <f t="shared" si="14"/>
        <v>127MERCADO CENTRAL</v>
      </c>
      <c r="M302" s="201">
        <v>127</v>
      </c>
      <c r="N302" s="201" t="s">
        <v>229</v>
      </c>
      <c r="O302" s="242" t="s">
        <v>270</v>
      </c>
      <c r="P302" s="233">
        <v>4.833333333333333</v>
      </c>
      <c r="Q302" s="233">
        <v>4.75</v>
      </c>
      <c r="R302" s="233">
        <v>4.9000000000000004</v>
      </c>
      <c r="S302" s="233"/>
      <c r="T302" s="233"/>
      <c r="U302" s="233"/>
      <c r="W302" s="45"/>
    </row>
    <row r="303" spans="1:23" ht="15.75">
      <c r="A303" s="175" t="str">
        <f t="shared" si="15"/>
        <v/>
      </c>
      <c r="B303" s="201"/>
      <c r="C303" s="201"/>
      <c r="D303" s="241"/>
      <c r="E303" s="233"/>
      <c r="F303" s="233"/>
      <c r="G303" s="233"/>
      <c r="H303" s="233"/>
      <c r="I303" s="233"/>
      <c r="J303" s="233"/>
      <c r="L303" s="54" t="str">
        <f t="shared" si="14"/>
        <v>127COJUTEPEQUE</v>
      </c>
      <c r="M303" s="201">
        <v>127</v>
      </c>
      <c r="N303" s="201" t="s">
        <v>179</v>
      </c>
      <c r="O303" s="242" t="s">
        <v>270</v>
      </c>
      <c r="P303" s="233">
        <v>4.5249999999999995</v>
      </c>
      <c r="Q303" s="233">
        <v>4.4000000000000004</v>
      </c>
      <c r="R303" s="233">
        <v>4.6500000000000004</v>
      </c>
      <c r="S303" s="233"/>
      <c r="T303" s="233"/>
      <c r="U303" s="233"/>
      <c r="W303" s="45"/>
    </row>
    <row r="304" spans="1:23" ht="15.75">
      <c r="A304" s="175" t="str">
        <f t="shared" si="15"/>
        <v/>
      </c>
      <c r="B304" s="201"/>
      <c r="C304" s="201"/>
      <c r="D304" s="241"/>
      <c r="E304" s="233"/>
      <c r="F304" s="233"/>
      <c r="G304" s="233"/>
      <c r="H304" s="233"/>
      <c r="I304" s="233"/>
      <c r="J304" s="233"/>
      <c r="L304" s="54" t="str">
        <f t="shared" si="14"/>
        <v>127CHALATENANGO</v>
      </c>
      <c r="M304" s="201">
        <v>127</v>
      </c>
      <c r="N304" s="201" t="s">
        <v>176</v>
      </c>
      <c r="O304" s="242" t="s">
        <v>270</v>
      </c>
      <c r="P304" s="233">
        <v>4.666666666666667</v>
      </c>
      <c r="Q304" s="233">
        <v>4.5</v>
      </c>
      <c r="R304" s="233">
        <v>5</v>
      </c>
      <c r="S304" s="233"/>
      <c r="T304" s="233"/>
      <c r="U304" s="233"/>
      <c r="W304" s="45"/>
    </row>
    <row r="305" spans="1:23" ht="15.75">
      <c r="A305" s="175" t="str">
        <f t="shared" si="15"/>
        <v/>
      </c>
      <c r="B305" s="202"/>
      <c r="C305" s="201"/>
      <c r="D305" s="241"/>
      <c r="E305" s="233"/>
      <c r="F305" s="233"/>
      <c r="G305" s="233"/>
      <c r="H305" s="233"/>
      <c r="I305" s="233"/>
      <c r="J305" s="233"/>
      <c r="L305" s="54" t="str">
        <f t="shared" si="14"/>
        <v>127SAN FRANCISCO GOTERA</v>
      </c>
      <c r="M305" s="202">
        <v>127</v>
      </c>
      <c r="N305" s="201" t="s">
        <v>182</v>
      </c>
      <c r="O305" s="242" t="s">
        <v>270</v>
      </c>
      <c r="P305" s="233">
        <v>4.916666666666667</v>
      </c>
      <c r="Q305" s="233">
        <v>4.75</v>
      </c>
      <c r="R305" s="233">
        <v>5</v>
      </c>
      <c r="S305" s="233"/>
      <c r="T305" s="233"/>
      <c r="U305" s="233"/>
      <c r="W305" s="45"/>
    </row>
    <row r="306" spans="1:23" ht="15.75">
      <c r="A306" s="175" t="str">
        <f t="shared" si="15"/>
        <v/>
      </c>
      <c r="B306" s="201"/>
      <c r="C306" s="201"/>
      <c r="D306" s="241"/>
      <c r="E306" s="233"/>
      <c r="F306" s="233"/>
      <c r="G306" s="233"/>
      <c r="H306" s="233"/>
      <c r="I306" s="233"/>
      <c r="J306" s="233"/>
      <c r="L306" s="54" t="str">
        <f t="shared" si="14"/>
        <v>130MERCADO CENTRAL</v>
      </c>
      <c r="M306" s="201">
        <v>130</v>
      </c>
      <c r="N306" s="201" t="s">
        <v>229</v>
      </c>
      <c r="O306" s="242" t="s">
        <v>150</v>
      </c>
      <c r="P306" s="233">
        <v>3</v>
      </c>
      <c r="Q306" s="233">
        <v>3</v>
      </c>
      <c r="R306" s="233">
        <v>3</v>
      </c>
      <c r="S306" s="233"/>
      <c r="T306" s="233"/>
      <c r="U306" s="233"/>
      <c r="W306" s="45"/>
    </row>
    <row r="307" spans="1:23" ht="15.75">
      <c r="A307" s="175" t="str">
        <f t="shared" si="15"/>
        <v/>
      </c>
      <c r="B307" s="201"/>
      <c r="C307" s="201"/>
      <c r="D307" s="241"/>
      <c r="E307" s="233"/>
      <c r="F307" s="233"/>
      <c r="G307" s="233"/>
      <c r="H307" s="233"/>
      <c r="I307" s="233"/>
      <c r="J307" s="233"/>
      <c r="L307" s="54" t="str">
        <f t="shared" si="14"/>
        <v>130COJUTEPEQUE</v>
      </c>
      <c r="M307" s="201">
        <v>130</v>
      </c>
      <c r="N307" s="201" t="s">
        <v>179</v>
      </c>
      <c r="O307" s="242" t="s">
        <v>150</v>
      </c>
      <c r="P307" s="233">
        <v>2.62</v>
      </c>
      <c r="Q307" s="233">
        <v>2.5</v>
      </c>
      <c r="R307" s="233">
        <v>2.8</v>
      </c>
      <c r="S307" s="233"/>
      <c r="T307" s="233"/>
      <c r="U307" s="233"/>
      <c r="W307" s="45"/>
    </row>
    <row r="308" spans="1:23" ht="15.75">
      <c r="A308" s="175" t="str">
        <f t="shared" si="15"/>
        <v/>
      </c>
      <c r="B308" s="201"/>
      <c r="C308" s="201"/>
      <c r="D308" s="241"/>
      <c r="E308" s="233"/>
      <c r="F308" s="233"/>
      <c r="G308" s="233"/>
      <c r="H308" s="233"/>
      <c r="I308" s="233"/>
      <c r="J308" s="233"/>
      <c r="L308" s="54" t="str">
        <f t="shared" si="14"/>
        <v>130CHALATENANGO</v>
      </c>
      <c r="M308" s="201">
        <v>130</v>
      </c>
      <c r="N308" s="201" t="s">
        <v>176</v>
      </c>
      <c r="O308" s="242" t="s">
        <v>150</v>
      </c>
      <c r="P308" s="233">
        <v>3.2666666666666671</v>
      </c>
      <c r="Q308" s="233">
        <v>3</v>
      </c>
      <c r="R308" s="233">
        <v>3.5</v>
      </c>
      <c r="S308" s="233"/>
      <c r="T308" s="233"/>
      <c r="U308" s="233"/>
      <c r="W308" s="45"/>
    </row>
    <row r="309" spans="1:23" ht="15.75">
      <c r="A309" s="175" t="str">
        <f t="shared" si="15"/>
        <v/>
      </c>
      <c r="B309" s="202"/>
      <c r="C309" s="201"/>
      <c r="D309" s="241"/>
      <c r="E309" s="233"/>
      <c r="F309" s="233"/>
      <c r="G309" s="233"/>
      <c r="H309" s="233"/>
      <c r="I309" s="233"/>
      <c r="J309" s="233"/>
      <c r="L309" s="54" t="str">
        <f t="shared" si="14"/>
        <v>130SAN FRANCISCO GOTERA</v>
      </c>
      <c r="M309" s="202">
        <v>130</v>
      </c>
      <c r="N309" s="201" t="s">
        <v>182</v>
      </c>
      <c r="O309" s="242" t="s">
        <v>150</v>
      </c>
      <c r="P309" s="233">
        <v>2.75</v>
      </c>
      <c r="Q309" s="233">
        <v>2.5</v>
      </c>
      <c r="R309" s="233">
        <v>3</v>
      </c>
      <c r="S309" s="233"/>
      <c r="T309" s="233"/>
      <c r="U309" s="233"/>
      <c r="W309" s="45"/>
    </row>
    <row r="310" spans="1:23" ht="15.75">
      <c r="A310" s="175" t="str">
        <f t="shared" si="15"/>
        <v/>
      </c>
      <c r="B310" s="201"/>
      <c r="C310" s="201"/>
      <c r="D310" s="241"/>
      <c r="E310" s="233"/>
      <c r="F310" s="233"/>
      <c r="G310" s="233"/>
      <c r="H310" s="233"/>
      <c r="I310" s="233"/>
      <c r="J310" s="233"/>
      <c r="L310" s="54" t="str">
        <f t="shared" si="14"/>
        <v>132MERCADO CENTRAL</v>
      </c>
      <c r="M310" s="201">
        <v>132</v>
      </c>
      <c r="N310" s="201" t="s">
        <v>229</v>
      </c>
      <c r="O310" s="242" t="s">
        <v>151</v>
      </c>
      <c r="P310" s="233">
        <v>2.5666666666666664</v>
      </c>
      <c r="Q310" s="233">
        <v>2.5</v>
      </c>
      <c r="R310" s="233">
        <v>2.6</v>
      </c>
      <c r="S310" s="233"/>
      <c r="T310" s="233"/>
      <c r="U310" s="233"/>
      <c r="W310" s="45"/>
    </row>
    <row r="311" spans="1:23" ht="15.75">
      <c r="A311" s="175" t="str">
        <f t="shared" si="15"/>
        <v/>
      </c>
      <c r="B311" s="201"/>
      <c r="C311" s="201"/>
      <c r="D311" s="241"/>
      <c r="E311" s="233"/>
      <c r="F311" s="233"/>
      <c r="G311" s="233"/>
      <c r="H311" s="233"/>
      <c r="I311" s="233"/>
      <c r="J311" s="233"/>
      <c r="L311" s="54" t="str">
        <f t="shared" si="14"/>
        <v>132COJUTEPEQUE</v>
      </c>
      <c r="M311" s="201">
        <v>132</v>
      </c>
      <c r="N311" s="201" t="s">
        <v>179</v>
      </c>
      <c r="O311" s="242" t="s">
        <v>151</v>
      </c>
      <c r="P311" s="233">
        <v>2.4666666666666668</v>
      </c>
      <c r="Q311" s="233">
        <v>2</v>
      </c>
      <c r="R311" s="233">
        <v>3</v>
      </c>
      <c r="S311" s="233"/>
      <c r="T311" s="233"/>
      <c r="U311" s="233"/>
      <c r="W311" s="45"/>
    </row>
    <row r="312" spans="1:23" ht="15.75">
      <c r="A312" s="175" t="str">
        <f t="shared" si="15"/>
        <v/>
      </c>
      <c r="B312" s="201"/>
      <c r="C312" s="201"/>
      <c r="D312" s="241"/>
      <c r="E312" s="233"/>
      <c r="F312" s="233"/>
      <c r="G312" s="233"/>
      <c r="H312" s="233"/>
      <c r="I312" s="233"/>
      <c r="J312" s="233"/>
      <c r="L312" s="54" t="str">
        <f t="shared" si="14"/>
        <v>132CHALATENANGO</v>
      </c>
      <c r="M312" s="201">
        <v>132</v>
      </c>
      <c r="N312" s="201" t="s">
        <v>176</v>
      </c>
      <c r="O312" s="242" t="s">
        <v>151</v>
      </c>
      <c r="P312" s="233">
        <v>2.5863636363636364</v>
      </c>
      <c r="Q312" s="233">
        <v>2.25</v>
      </c>
      <c r="R312" s="233">
        <v>2.9</v>
      </c>
      <c r="S312" s="233"/>
      <c r="T312" s="233"/>
      <c r="U312" s="233"/>
      <c r="W312" s="45"/>
    </row>
    <row r="313" spans="1:23" ht="15.75">
      <c r="A313" s="175" t="str">
        <f t="shared" si="15"/>
        <v/>
      </c>
      <c r="B313" s="201"/>
      <c r="C313" s="201"/>
      <c r="D313" s="241"/>
      <c r="E313" s="233"/>
      <c r="F313" s="233"/>
      <c r="G313" s="233"/>
      <c r="H313" s="233"/>
      <c r="I313" s="233"/>
      <c r="J313" s="233"/>
      <c r="L313" s="54" t="str">
        <f t="shared" si="14"/>
        <v>132SAN FRANCISCO GOTERA</v>
      </c>
      <c r="M313" s="201">
        <v>132</v>
      </c>
      <c r="N313" s="201" t="s">
        <v>182</v>
      </c>
      <c r="O313" s="242" t="s">
        <v>151</v>
      </c>
      <c r="P313" s="233">
        <v>2.6666666666666665</v>
      </c>
      <c r="Q313" s="233">
        <v>2.25</v>
      </c>
      <c r="R313" s="233">
        <v>3</v>
      </c>
      <c r="S313" s="233"/>
      <c r="T313" s="233"/>
      <c r="U313" s="233"/>
      <c r="W313" s="45"/>
    </row>
    <row r="314" spans="1:23" ht="15.75">
      <c r="A314" s="175" t="str">
        <f t="shared" si="15"/>
        <v/>
      </c>
      <c r="B314" s="202"/>
      <c r="C314" s="201"/>
      <c r="D314" s="241"/>
      <c r="E314" s="233"/>
      <c r="F314" s="233"/>
      <c r="G314" s="233"/>
      <c r="H314" s="233"/>
      <c r="I314" s="233"/>
      <c r="J314" s="233"/>
      <c r="L314" s="54" t="str">
        <f t="shared" si="14"/>
        <v>133MERCADO CENTRAL</v>
      </c>
      <c r="M314" s="202">
        <v>133</v>
      </c>
      <c r="N314" s="201" t="s">
        <v>229</v>
      </c>
      <c r="O314" s="242" t="s">
        <v>152</v>
      </c>
      <c r="P314" s="233">
        <v>3.7000000000000006</v>
      </c>
      <c r="Q314" s="233">
        <v>3.7</v>
      </c>
      <c r="R314" s="233">
        <v>3.7</v>
      </c>
      <c r="S314" s="233"/>
      <c r="T314" s="233"/>
      <c r="U314" s="233"/>
      <c r="W314" s="45"/>
    </row>
    <row r="315" spans="1:23" ht="15.75">
      <c r="A315" s="175" t="str">
        <f t="shared" si="15"/>
        <v/>
      </c>
      <c r="B315" s="201"/>
      <c r="C315" s="201"/>
      <c r="D315" s="241"/>
      <c r="E315" s="233"/>
      <c r="F315" s="233"/>
      <c r="G315" s="233"/>
      <c r="H315" s="233"/>
      <c r="I315" s="233"/>
      <c r="J315" s="233"/>
      <c r="L315" s="54" t="str">
        <f t="shared" si="14"/>
        <v>133COJUTEPEQUE</v>
      </c>
      <c r="M315" s="201">
        <v>133</v>
      </c>
      <c r="N315" s="201" t="s">
        <v>179</v>
      </c>
      <c r="O315" s="242" t="s">
        <v>152</v>
      </c>
      <c r="P315" s="233">
        <v>3.97</v>
      </c>
      <c r="Q315" s="233">
        <v>3.65</v>
      </c>
      <c r="R315" s="233">
        <v>4.4000000000000004</v>
      </c>
      <c r="S315" s="233"/>
      <c r="T315" s="233"/>
      <c r="U315" s="233"/>
      <c r="W315" s="45"/>
    </row>
    <row r="316" spans="1:23" ht="15.75">
      <c r="A316" s="175" t="str">
        <f t="shared" si="15"/>
        <v/>
      </c>
      <c r="B316" s="201"/>
      <c r="C316" s="201"/>
      <c r="D316" s="241"/>
      <c r="E316" s="233"/>
      <c r="F316" s="233"/>
      <c r="G316" s="233"/>
      <c r="H316" s="233"/>
      <c r="I316" s="233"/>
      <c r="J316" s="233"/>
      <c r="L316" s="54" t="str">
        <f t="shared" si="14"/>
        <v>133CHALATENANGO</v>
      </c>
      <c r="M316" s="201">
        <v>133</v>
      </c>
      <c r="N316" s="201" t="s">
        <v>176</v>
      </c>
      <c r="O316" s="242" t="s">
        <v>152</v>
      </c>
      <c r="P316" s="233">
        <v>3.8833333333333333</v>
      </c>
      <c r="Q316" s="233">
        <v>3.7</v>
      </c>
      <c r="R316" s="233">
        <v>4</v>
      </c>
      <c r="S316" s="233"/>
      <c r="T316" s="233"/>
      <c r="U316" s="233"/>
      <c r="W316" s="45"/>
    </row>
    <row r="317" spans="1:23" ht="15.75">
      <c r="A317" s="175" t="str">
        <f t="shared" si="15"/>
        <v/>
      </c>
      <c r="B317" s="202"/>
      <c r="C317" s="201"/>
      <c r="D317" s="241"/>
      <c r="E317" s="233"/>
      <c r="F317" s="233"/>
      <c r="G317" s="233"/>
      <c r="H317" s="233"/>
      <c r="I317" s="233"/>
      <c r="J317" s="233"/>
      <c r="L317" s="54" t="str">
        <f t="shared" si="14"/>
        <v>133SAN FRANCISCO GOTERA</v>
      </c>
      <c r="M317" s="202">
        <v>133</v>
      </c>
      <c r="N317" s="201" t="s">
        <v>182</v>
      </c>
      <c r="O317" s="242" t="s">
        <v>152</v>
      </c>
      <c r="P317" s="233">
        <v>4.25</v>
      </c>
      <c r="Q317" s="233">
        <v>4</v>
      </c>
      <c r="R317" s="233">
        <v>4.5</v>
      </c>
      <c r="S317" s="233"/>
      <c r="T317" s="233"/>
      <c r="U317" s="233"/>
      <c r="W317" s="45"/>
    </row>
    <row r="318" spans="1:23" ht="15.75">
      <c r="A318" s="175" t="str">
        <f t="shared" si="15"/>
        <v/>
      </c>
      <c r="B318" s="201"/>
      <c r="C318" s="201"/>
      <c r="D318" s="241"/>
      <c r="E318" s="233"/>
      <c r="F318" s="233"/>
      <c r="G318" s="233"/>
      <c r="H318" s="233"/>
      <c r="I318" s="233"/>
      <c r="J318" s="233"/>
      <c r="L318" s="54" t="str">
        <f t="shared" si="14"/>
        <v>134MERCADO CENTRAL</v>
      </c>
      <c r="M318" s="201">
        <v>134</v>
      </c>
      <c r="N318" s="201" t="s">
        <v>229</v>
      </c>
      <c r="O318" s="242" t="s">
        <v>153</v>
      </c>
      <c r="P318" s="233">
        <v>5</v>
      </c>
      <c r="Q318" s="233">
        <v>5</v>
      </c>
      <c r="R318" s="233">
        <v>5</v>
      </c>
      <c r="S318" s="233"/>
      <c r="T318" s="233"/>
      <c r="U318" s="233"/>
      <c r="W318" s="45"/>
    </row>
    <row r="319" spans="1:23" ht="15.75">
      <c r="A319" s="175" t="str">
        <f t="shared" si="15"/>
        <v/>
      </c>
      <c r="B319" s="201"/>
      <c r="C319" s="201"/>
      <c r="D319" s="241"/>
      <c r="E319" s="233"/>
      <c r="F319" s="233"/>
      <c r="G319" s="233"/>
      <c r="H319" s="233"/>
      <c r="I319" s="233"/>
      <c r="J319" s="233"/>
      <c r="L319" s="54" t="str">
        <f t="shared" si="14"/>
        <v>134COJUTEPEQUE</v>
      </c>
      <c r="M319" s="201">
        <v>134</v>
      </c>
      <c r="N319" s="201" t="s">
        <v>179</v>
      </c>
      <c r="O319" s="242" t="s">
        <v>153</v>
      </c>
      <c r="P319" s="233">
        <v>6.1</v>
      </c>
      <c r="Q319" s="233">
        <v>6</v>
      </c>
      <c r="R319" s="233">
        <v>6.5</v>
      </c>
      <c r="S319" s="233"/>
      <c r="T319" s="233"/>
      <c r="U319" s="233"/>
      <c r="W319" s="45"/>
    </row>
    <row r="320" spans="1:23" ht="15.75">
      <c r="A320" s="175" t="str">
        <f t="shared" si="15"/>
        <v/>
      </c>
      <c r="B320" s="201"/>
      <c r="C320" s="201"/>
      <c r="D320" s="241"/>
      <c r="E320" s="233"/>
      <c r="F320" s="233"/>
      <c r="G320" s="233"/>
      <c r="H320" s="233"/>
      <c r="I320" s="233"/>
      <c r="J320" s="233"/>
      <c r="L320" s="54" t="str">
        <f t="shared" si="14"/>
        <v>134CHALATENANGO</v>
      </c>
      <c r="M320" s="201">
        <v>134</v>
      </c>
      <c r="N320" s="201" t="s">
        <v>176</v>
      </c>
      <c r="O320" s="242" t="s">
        <v>153</v>
      </c>
      <c r="P320" s="233">
        <v>6.166666666666667</v>
      </c>
      <c r="Q320" s="233">
        <v>6</v>
      </c>
      <c r="R320" s="233">
        <v>7</v>
      </c>
      <c r="S320" s="233"/>
      <c r="T320" s="233"/>
      <c r="U320" s="233"/>
      <c r="W320" s="45"/>
    </row>
    <row r="321" spans="1:23" ht="15.75">
      <c r="A321" s="175" t="str">
        <f t="shared" si="15"/>
        <v/>
      </c>
      <c r="B321" s="201"/>
      <c r="C321" s="201"/>
      <c r="D321" s="241"/>
      <c r="E321" s="233"/>
      <c r="F321" s="233"/>
      <c r="G321" s="233"/>
      <c r="H321" s="233"/>
      <c r="I321" s="233"/>
      <c r="J321" s="233"/>
      <c r="L321" s="54" t="str">
        <f t="shared" si="14"/>
        <v>134SAN FRANCISCO GOTERA</v>
      </c>
      <c r="M321" s="201">
        <v>134</v>
      </c>
      <c r="N321" s="201" t="s">
        <v>182</v>
      </c>
      <c r="O321" s="242" t="s">
        <v>153</v>
      </c>
      <c r="P321" s="233">
        <v>5.8250000000000002</v>
      </c>
      <c r="Q321" s="233">
        <v>5.75</v>
      </c>
      <c r="R321" s="233">
        <v>5.9</v>
      </c>
      <c r="S321" s="233"/>
      <c r="T321" s="233"/>
      <c r="U321" s="233"/>
      <c r="W321" s="45"/>
    </row>
    <row r="322" spans="1:23" ht="15.75">
      <c r="A322" s="175" t="str">
        <f t="shared" si="15"/>
        <v/>
      </c>
      <c r="B322" s="201"/>
      <c r="C322" s="201"/>
      <c r="D322" s="241"/>
      <c r="E322" s="233"/>
      <c r="F322" s="233"/>
      <c r="G322" s="233"/>
      <c r="H322" s="233"/>
      <c r="I322" s="233"/>
      <c r="J322" s="233"/>
      <c r="L322" s="54" t="str">
        <f t="shared" si="14"/>
        <v>135MERCADO CENTRAL</v>
      </c>
      <c r="M322" s="201">
        <v>135</v>
      </c>
      <c r="N322" s="201" t="s">
        <v>229</v>
      </c>
      <c r="O322" s="242" t="s">
        <v>154</v>
      </c>
      <c r="P322" s="233">
        <v>1.75</v>
      </c>
      <c r="Q322" s="233">
        <v>1.75</v>
      </c>
      <c r="R322" s="233">
        <v>1.75</v>
      </c>
      <c r="S322" s="233"/>
      <c r="T322" s="233"/>
      <c r="U322" s="233"/>
      <c r="W322" s="45"/>
    </row>
    <row r="323" spans="1:23" ht="15.75">
      <c r="A323" s="175" t="str">
        <f t="shared" si="15"/>
        <v/>
      </c>
      <c r="B323" s="202"/>
      <c r="C323" s="201"/>
      <c r="D323" s="241"/>
      <c r="E323" s="233"/>
      <c r="F323" s="233"/>
      <c r="G323" s="233"/>
      <c r="H323" s="233"/>
      <c r="I323" s="233"/>
      <c r="J323" s="233"/>
      <c r="L323" s="54" t="str">
        <f t="shared" si="14"/>
        <v>135COJUTEPEQUE</v>
      </c>
      <c r="M323" s="202">
        <v>135</v>
      </c>
      <c r="N323" s="201" t="s">
        <v>179</v>
      </c>
      <c r="O323" s="242" t="s">
        <v>154</v>
      </c>
      <c r="P323" s="233">
        <v>2.3200000000000003</v>
      </c>
      <c r="Q323" s="233">
        <v>2.25</v>
      </c>
      <c r="R323" s="233">
        <v>2.5</v>
      </c>
      <c r="S323" s="233"/>
      <c r="T323" s="233"/>
      <c r="U323" s="233"/>
      <c r="W323" s="45"/>
    </row>
    <row r="324" spans="1:23" ht="15.75">
      <c r="A324" s="175" t="str">
        <f t="shared" si="15"/>
        <v/>
      </c>
      <c r="B324" s="201"/>
      <c r="C324" s="201"/>
      <c r="D324" s="241"/>
      <c r="E324" s="233"/>
      <c r="F324" s="233"/>
      <c r="G324" s="233"/>
      <c r="H324" s="233"/>
      <c r="I324" s="233"/>
      <c r="J324" s="233"/>
      <c r="L324" s="54" t="str">
        <f t="shared" si="14"/>
        <v>135CHALATENANGO</v>
      </c>
      <c r="M324" s="201">
        <v>135</v>
      </c>
      <c r="N324" s="201" t="s">
        <v>176</v>
      </c>
      <c r="O324" s="242" t="s">
        <v>154</v>
      </c>
      <c r="P324" s="233">
        <v>2.1749999999999998</v>
      </c>
      <c r="Q324" s="233">
        <v>2.1</v>
      </c>
      <c r="R324" s="233">
        <v>2.25</v>
      </c>
      <c r="S324" s="233"/>
      <c r="T324" s="233"/>
      <c r="U324" s="233"/>
      <c r="W324" s="45"/>
    </row>
    <row r="325" spans="1:23" ht="15.75">
      <c r="A325" s="175" t="str">
        <f t="shared" si="15"/>
        <v/>
      </c>
      <c r="B325" s="201"/>
      <c r="C325" s="201"/>
      <c r="D325" s="241"/>
      <c r="E325" s="233"/>
      <c r="F325" s="233"/>
      <c r="G325" s="233"/>
      <c r="H325" s="233"/>
      <c r="I325" s="233"/>
      <c r="J325" s="233"/>
      <c r="L325" s="54" t="str">
        <f t="shared" si="14"/>
        <v>136TIENDONA</v>
      </c>
      <c r="M325" s="201">
        <v>136</v>
      </c>
      <c r="N325" s="201" t="s">
        <v>190</v>
      </c>
      <c r="O325" s="242" t="s">
        <v>223</v>
      </c>
      <c r="P325" s="233">
        <v>1.5</v>
      </c>
      <c r="Q325" s="233">
        <v>1.5</v>
      </c>
      <c r="R325" s="233">
        <v>1.5</v>
      </c>
      <c r="S325" s="233"/>
      <c r="T325" s="233"/>
      <c r="U325" s="233"/>
      <c r="W325" s="45"/>
    </row>
    <row r="326" spans="1:23" ht="15.75">
      <c r="A326" s="175" t="str">
        <f t="shared" si="15"/>
        <v/>
      </c>
      <c r="B326" s="202"/>
      <c r="C326" s="201"/>
      <c r="D326" s="241"/>
      <c r="E326" s="233"/>
      <c r="F326" s="233"/>
      <c r="G326" s="233"/>
      <c r="H326" s="233"/>
      <c r="I326" s="233"/>
      <c r="J326" s="233"/>
      <c r="L326" s="54" t="str">
        <f t="shared" si="14"/>
        <v>136MERCADO CENTRAL</v>
      </c>
      <c r="M326" s="202">
        <v>136</v>
      </c>
      <c r="N326" s="201" t="s">
        <v>229</v>
      </c>
      <c r="O326" s="242" t="s">
        <v>223</v>
      </c>
      <c r="P326" s="233">
        <v>2</v>
      </c>
      <c r="Q326" s="233">
        <v>2</v>
      </c>
      <c r="R326" s="233">
        <v>2</v>
      </c>
      <c r="S326" s="233"/>
      <c r="T326" s="233"/>
      <c r="U326" s="233"/>
      <c r="W326" s="45"/>
    </row>
    <row r="327" spans="1:23" ht="15.75">
      <c r="A327" s="175" t="str">
        <f t="shared" si="15"/>
        <v/>
      </c>
      <c r="B327" s="201"/>
      <c r="C327" s="201"/>
      <c r="D327" s="241"/>
      <c r="E327" s="233"/>
      <c r="F327" s="233"/>
      <c r="G327" s="233"/>
      <c r="H327" s="233"/>
      <c r="I327" s="233"/>
      <c r="J327" s="233"/>
      <c r="L327" s="54" t="str">
        <f t="shared" ref="L327:L390" si="16">+M327&amp;N327</f>
        <v>136COJUTEPEQUE</v>
      </c>
      <c r="M327" s="201">
        <v>136</v>
      </c>
      <c r="N327" s="201" t="s">
        <v>179</v>
      </c>
      <c r="O327" s="242" t="s">
        <v>223</v>
      </c>
      <c r="P327" s="233">
        <v>2.25</v>
      </c>
      <c r="Q327" s="233">
        <v>2</v>
      </c>
      <c r="R327" s="233">
        <v>2.5</v>
      </c>
      <c r="S327" s="233"/>
      <c r="T327" s="233"/>
      <c r="U327" s="233"/>
      <c r="W327" s="45"/>
    </row>
    <row r="328" spans="1:23" ht="15.75">
      <c r="A328" s="175" t="str">
        <f t="shared" si="15"/>
        <v/>
      </c>
      <c r="B328" s="201"/>
      <c r="C328" s="201"/>
      <c r="D328" s="241"/>
      <c r="E328" s="233"/>
      <c r="F328" s="233"/>
      <c r="G328" s="233"/>
      <c r="H328" s="233"/>
      <c r="I328" s="233"/>
      <c r="J328" s="233"/>
      <c r="L328" s="54" t="str">
        <f t="shared" si="16"/>
        <v>136CHALATENANGO</v>
      </c>
      <c r="M328" s="201">
        <v>136</v>
      </c>
      <c r="N328" s="201" t="s">
        <v>176</v>
      </c>
      <c r="O328" s="242" t="s">
        <v>223</v>
      </c>
      <c r="P328" s="233">
        <v>2.5</v>
      </c>
      <c r="Q328" s="233">
        <v>2.5</v>
      </c>
      <c r="R328" s="233">
        <v>2.5</v>
      </c>
      <c r="S328" s="233"/>
      <c r="T328" s="233"/>
      <c r="U328" s="233"/>
      <c r="W328" s="45"/>
    </row>
    <row r="329" spans="1:23" ht="15.75">
      <c r="A329" s="175" t="str">
        <f t="shared" si="15"/>
        <v/>
      </c>
      <c r="B329" s="202"/>
      <c r="C329" s="201"/>
      <c r="D329" s="241"/>
      <c r="E329" s="233"/>
      <c r="F329" s="233"/>
      <c r="G329" s="233"/>
      <c r="H329" s="233"/>
      <c r="I329" s="233"/>
      <c r="J329" s="233"/>
      <c r="L329" s="54" t="str">
        <f t="shared" si="16"/>
        <v>136SAN FRANCISCO GOTERA</v>
      </c>
      <c r="M329" s="202">
        <v>136</v>
      </c>
      <c r="N329" s="201" t="s">
        <v>182</v>
      </c>
      <c r="O329" s="242" t="s">
        <v>223</v>
      </c>
      <c r="P329" s="233">
        <v>2</v>
      </c>
      <c r="Q329" s="233">
        <v>2</v>
      </c>
      <c r="R329" s="233">
        <v>2</v>
      </c>
      <c r="S329" s="233"/>
      <c r="T329" s="233"/>
      <c r="U329" s="233"/>
      <c r="W329" s="45"/>
    </row>
    <row r="330" spans="1:23" ht="15.75">
      <c r="A330" s="175" t="str">
        <f t="shared" si="15"/>
        <v/>
      </c>
      <c r="B330" s="201"/>
      <c r="C330" s="201"/>
      <c r="D330" s="241"/>
      <c r="E330" s="233"/>
      <c r="F330" s="233"/>
      <c r="G330" s="233"/>
      <c r="H330" s="233"/>
      <c r="I330" s="233"/>
      <c r="J330" s="233"/>
      <c r="L330" s="54" t="str">
        <f t="shared" si="16"/>
        <v>137TIENDONA</v>
      </c>
      <c r="M330" s="201">
        <v>137</v>
      </c>
      <c r="N330" s="201" t="s">
        <v>190</v>
      </c>
      <c r="O330" s="242" t="s">
        <v>240</v>
      </c>
      <c r="P330" s="233">
        <v>4</v>
      </c>
      <c r="Q330" s="233">
        <v>4</v>
      </c>
      <c r="R330" s="233">
        <v>4</v>
      </c>
      <c r="S330" s="233"/>
      <c r="T330" s="233"/>
      <c r="U330" s="233"/>
      <c r="W330" s="45"/>
    </row>
    <row r="331" spans="1:23" ht="15.75">
      <c r="A331" s="175" t="str">
        <f t="shared" si="15"/>
        <v/>
      </c>
      <c r="B331" s="201"/>
      <c r="C331" s="201"/>
      <c r="D331" s="241"/>
      <c r="E331" s="233"/>
      <c r="F331" s="233"/>
      <c r="G331" s="233"/>
      <c r="H331" s="233"/>
      <c r="I331" s="233"/>
      <c r="J331" s="233"/>
      <c r="L331" s="54" t="str">
        <f t="shared" si="16"/>
        <v>137MERCADO CENTRAL</v>
      </c>
      <c r="M331" s="201">
        <v>137</v>
      </c>
      <c r="N331" s="201" t="s">
        <v>229</v>
      </c>
      <c r="O331" s="242" t="s">
        <v>240</v>
      </c>
      <c r="P331" s="233">
        <v>4.5</v>
      </c>
      <c r="Q331" s="233">
        <v>4.5</v>
      </c>
      <c r="R331" s="233">
        <v>4.5</v>
      </c>
      <c r="S331" s="233"/>
      <c r="T331" s="233"/>
      <c r="U331" s="233"/>
      <c r="W331" s="45"/>
    </row>
    <row r="332" spans="1:23" ht="15.75">
      <c r="A332" s="175" t="str">
        <f t="shared" si="15"/>
        <v/>
      </c>
      <c r="B332" s="201"/>
      <c r="C332" s="201"/>
      <c r="D332" s="241"/>
      <c r="E332" s="233"/>
      <c r="F332" s="233"/>
      <c r="G332" s="233"/>
      <c r="H332" s="233"/>
      <c r="I332" s="233"/>
      <c r="J332" s="233"/>
      <c r="L332" s="54" t="str">
        <f t="shared" si="16"/>
        <v>137COJUTEPEQUE</v>
      </c>
      <c r="M332" s="201">
        <v>137</v>
      </c>
      <c r="N332" s="201" t="s">
        <v>179</v>
      </c>
      <c r="O332" s="242" t="s">
        <v>240</v>
      </c>
      <c r="P332" s="233">
        <v>5</v>
      </c>
      <c r="Q332" s="233">
        <v>4</v>
      </c>
      <c r="R332" s="233">
        <v>6</v>
      </c>
      <c r="S332" s="233"/>
      <c r="T332" s="233"/>
      <c r="U332" s="233"/>
      <c r="W332" s="45"/>
    </row>
    <row r="333" spans="1:23" ht="15.75">
      <c r="A333" s="175" t="str">
        <f t="shared" si="15"/>
        <v/>
      </c>
      <c r="B333" s="201"/>
      <c r="C333" s="201"/>
      <c r="D333" s="241"/>
      <c r="E333" s="233"/>
      <c r="F333" s="233"/>
      <c r="G333" s="233"/>
      <c r="H333" s="233"/>
      <c r="I333" s="233"/>
      <c r="J333" s="233"/>
      <c r="L333" s="54" t="str">
        <f t="shared" si="16"/>
        <v>137CHALATENANGO</v>
      </c>
      <c r="M333" s="201">
        <v>137</v>
      </c>
      <c r="N333" s="201" t="s">
        <v>176</v>
      </c>
      <c r="O333" s="242" t="s">
        <v>240</v>
      </c>
      <c r="P333" s="233">
        <v>4</v>
      </c>
      <c r="Q333" s="233">
        <v>4</v>
      </c>
      <c r="R333" s="233">
        <v>4</v>
      </c>
      <c r="S333" s="233"/>
      <c r="T333" s="233"/>
      <c r="U333" s="233"/>
      <c r="W333" s="45"/>
    </row>
    <row r="334" spans="1:23" ht="15.75">
      <c r="A334" s="175" t="str">
        <f t="shared" si="15"/>
        <v/>
      </c>
      <c r="B334" s="202"/>
      <c r="C334" s="201"/>
      <c r="D334" s="241"/>
      <c r="E334" s="233"/>
      <c r="F334" s="233"/>
      <c r="G334" s="233"/>
      <c r="H334" s="233"/>
      <c r="I334" s="233"/>
      <c r="J334" s="233"/>
      <c r="L334" s="54" t="str">
        <f t="shared" si="16"/>
        <v>137SAN FRANCISCO GOTERA</v>
      </c>
      <c r="M334" s="202">
        <v>137</v>
      </c>
      <c r="N334" s="201" t="s">
        <v>182</v>
      </c>
      <c r="O334" s="242" t="s">
        <v>240</v>
      </c>
      <c r="P334" s="233">
        <v>3</v>
      </c>
      <c r="Q334" s="233">
        <v>3</v>
      </c>
      <c r="R334" s="233">
        <v>3</v>
      </c>
      <c r="S334" s="233"/>
      <c r="T334" s="233"/>
      <c r="U334" s="233"/>
      <c r="W334" s="45"/>
    </row>
    <row r="335" spans="1:23" ht="15.75">
      <c r="A335" s="175" t="str">
        <f t="shared" si="15"/>
        <v/>
      </c>
      <c r="B335" s="201"/>
      <c r="C335" s="201"/>
      <c r="D335" s="241"/>
      <c r="E335" s="233"/>
      <c r="F335" s="233"/>
      <c r="G335" s="233"/>
      <c r="H335" s="233"/>
      <c r="I335" s="233"/>
      <c r="J335" s="233"/>
      <c r="L335" s="54" t="str">
        <f t="shared" si="16"/>
        <v>138TIENDONA</v>
      </c>
      <c r="M335" s="201">
        <v>138</v>
      </c>
      <c r="N335" s="201" t="s">
        <v>190</v>
      </c>
      <c r="O335" s="242" t="s">
        <v>241</v>
      </c>
      <c r="P335" s="233">
        <v>7</v>
      </c>
      <c r="Q335" s="233">
        <v>7</v>
      </c>
      <c r="R335" s="233">
        <v>7</v>
      </c>
      <c r="S335" s="233"/>
      <c r="T335" s="233"/>
      <c r="U335" s="233"/>
      <c r="W335" s="45"/>
    </row>
    <row r="336" spans="1:23" ht="15.75">
      <c r="A336" s="175" t="str">
        <f t="shared" si="15"/>
        <v/>
      </c>
      <c r="B336" s="201"/>
      <c r="C336" s="201"/>
      <c r="D336" s="241"/>
      <c r="E336" s="233"/>
      <c r="F336" s="233"/>
      <c r="G336" s="233"/>
      <c r="H336" s="233"/>
      <c r="I336" s="233"/>
      <c r="J336" s="233"/>
      <c r="L336" s="54" t="str">
        <f t="shared" si="16"/>
        <v>138MERCADO CENTRAL</v>
      </c>
      <c r="M336" s="201">
        <v>138</v>
      </c>
      <c r="N336" s="201" t="s">
        <v>229</v>
      </c>
      <c r="O336" s="242" t="s">
        <v>241</v>
      </c>
      <c r="P336" s="233">
        <v>5</v>
      </c>
      <c r="Q336" s="233">
        <v>5</v>
      </c>
      <c r="R336" s="233">
        <v>5</v>
      </c>
      <c r="S336" s="233"/>
      <c r="T336" s="233"/>
      <c r="U336" s="233"/>
      <c r="W336" s="45"/>
    </row>
    <row r="337" spans="1:23" ht="15.75">
      <c r="A337" s="175" t="str">
        <f t="shared" si="15"/>
        <v/>
      </c>
      <c r="B337" s="201"/>
      <c r="C337" s="201"/>
      <c r="D337" s="241"/>
      <c r="E337" s="233"/>
      <c r="F337" s="233"/>
      <c r="G337" s="233"/>
      <c r="H337" s="233"/>
      <c r="I337" s="233"/>
      <c r="J337" s="233"/>
      <c r="L337" s="54" t="str">
        <f t="shared" si="16"/>
        <v>138COJUTEPEQUE</v>
      </c>
      <c r="M337" s="201">
        <v>138</v>
      </c>
      <c r="N337" s="201" t="s">
        <v>179</v>
      </c>
      <c r="O337" s="242" t="s">
        <v>241</v>
      </c>
      <c r="P337" s="233">
        <v>5.25</v>
      </c>
      <c r="Q337" s="233">
        <v>5</v>
      </c>
      <c r="R337" s="233">
        <v>5.5</v>
      </c>
      <c r="S337" s="233"/>
      <c r="T337" s="233"/>
      <c r="U337" s="233"/>
      <c r="W337" s="45"/>
    </row>
    <row r="338" spans="1:23" ht="15.75">
      <c r="A338" s="175" t="str">
        <f t="shared" si="15"/>
        <v/>
      </c>
      <c r="B338" s="201"/>
      <c r="C338" s="201"/>
      <c r="D338" s="241"/>
      <c r="E338" s="233"/>
      <c r="F338" s="233"/>
      <c r="G338" s="233"/>
      <c r="H338" s="233"/>
      <c r="I338" s="233"/>
      <c r="J338" s="233"/>
      <c r="L338" s="54" t="str">
        <f t="shared" si="16"/>
        <v>138CHALATENANGO</v>
      </c>
      <c r="M338" s="201">
        <v>138</v>
      </c>
      <c r="N338" s="201" t="s">
        <v>176</v>
      </c>
      <c r="O338" s="242" t="s">
        <v>241</v>
      </c>
      <c r="P338" s="233">
        <v>7</v>
      </c>
      <c r="Q338" s="233">
        <v>7</v>
      </c>
      <c r="R338" s="233">
        <v>7</v>
      </c>
      <c r="S338" s="233"/>
      <c r="T338" s="233"/>
      <c r="U338" s="233"/>
      <c r="W338" s="45"/>
    </row>
    <row r="339" spans="1:23" ht="15.75">
      <c r="A339" s="175" t="str">
        <f t="shared" si="15"/>
        <v/>
      </c>
      <c r="B339" s="202"/>
      <c r="C339" s="201"/>
      <c r="D339" s="241"/>
      <c r="E339" s="233"/>
      <c r="F339" s="233"/>
      <c r="G339" s="233"/>
      <c r="H339" s="233"/>
      <c r="I339" s="233"/>
      <c r="J339" s="233"/>
      <c r="L339" s="54" t="str">
        <f t="shared" si="16"/>
        <v>138SAN FRANCISCO GOTERA</v>
      </c>
      <c r="M339" s="202">
        <v>138</v>
      </c>
      <c r="N339" s="201" t="s">
        <v>182</v>
      </c>
      <c r="O339" s="242" t="s">
        <v>241</v>
      </c>
      <c r="P339" s="233">
        <v>5</v>
      </c>
      <c r="Q339" s="233">
        <v>5</v>
      </c>
      <c r="R339" s="233">
        <v>5</v>
      </c>
      <c r="S339" s="233"/>
      <c r="T339" s="233"/>
      <c r="U339" s="233"/>
      <c r="W339" s="45"/>
    </row>
    <row r="340" spans="1:23" ht="15.75">
      <c r="A340" s="175" t="str">
        <f t="shared" ref="A340:A402" si="17">+B340&amp;C340</f>
        <v/>
      </c>
      <c r="B340" s="201"/>
      <c r="C340" s="201"/>
      <c r="D340" s="241"/>
      <c r="E340" s="233"/>
      <c r="F340" s="233"/>
      <c r="G340" s="233"/>
      <c r="H340" s="233"/>
      <c r="I340" s="233"/>
      <c r="J340" s="233"/>
      <c r="L340" s="54" t="str">
        <f t="shared" si="16"/>
        <v>139TIENDONA</v>
      </c>
      <c r="M340" s="201">
        <v>139</v>
      </c>
      <c r="N340" s="201" t="s">
        <v>190</v>
      </c>
      <c r="O340" s="242" t="s">
        <v>242</v>
      </c>
      <c r="P340" s="233">
        <v>4</v>
      </c>
      <c r="Q340" s="233">
        <v>4</v>
      </c>
      <c r="R340" s="233">
        <v>4</v>
      </c>
      <c r="S340" s="233"/>
      <c r="T340" s="233"/>
      <c r="U340" s="233"/>
      <c r="W340" s="45"/>
    </row>
    <row r="341" spans="1:23" ht="15.75">
      <c r="A341" s="175" t="str">
        <f t="shared" si="17"/>
        <v/>
      </c>
      <c r="B341" s="201"/>
      <c r="C341" s="201"/>
      <c r="D341" s="241"/>
      <c r="E341" s="233"/>
      <c r="F341" s="233"/>
      <c r="G341" s="233"/>
      <c r="H341" s="233"/>
      <c r="I341" s="233"/>
      <c r="J341" s="233"/>
      <c r="L341" s="54" t="str">
        <f t="shared" si="16"/>
        <v>139MERCADO CENTRAL</v>
      </c>
      <c r="M341" s="201">
        <v>139</v>
      </c>
      <c r="N341" s="201" t="s">
        <v>229</v>
      </c>
      <c r="O341" s="242" t="s">
        <v>242</v>
      </c>
      <c r="P341" s="233">
        <v>4</v>
      </c>
      <c r="Q341" s="233">
        <v>4</v>
      </c>
      <c r="R341" s="233">
        <v>4</v>
      </c>
      <c r="S341" s="233"/>
      <c r="T341" s="233"/>
      <c r="U341" s="233"/>
      <c r="W341" s="45"/>
    </row>
    <row r="342" spans="1:23" ht="15.75">
      <c r="A342" s="175" t="str">
        <f t="shared" si="17"/>
        <v/>
      </c>
      <c r="B342" s="201"/>
      <c r="C342" s="201"/>
      <c r="D342" s="241"/>
      <c r="E342" s="233"/>
      <c r="F342" s="233"/>
      <c r="G342" s="233"/>
      <c r="H342" s="233"/>
      <c r="I342" s="233"/>
      <c r="J342" s="233"/>
      <c r="L342" s="54" t="str">
        <f t="shared" si="16"/>
        <v>139COJUTEPEQUE</v>
      </c>
      <c r="M342" s="201">
        <v>139</v>
      </c>
      <c r="N342" s="201" t="s">
        <v>179</v>
      </c>
      <c r="O342" s="242" t="s">
        <v>242</v>
      </c>
      <c r="P342" s="233">
        <v>3.5</v>
      </c>
      <c r="Q342" s="233">
        <v>3.5</v>
      </c>
      <c r="R342" s="233">
        <v>3.5</v>
      </c>
      <c r="S342" s="233"/>
      <c r="T342" s="233"/>
      <c r="U342" s="233"/>
      <c r="W342" s="45"/>
    </row>
    <row r="343" spans="1:23" ht="15.75">
      <c r="A343" s="175" t="str">
        <f t="shared" si="17"/>
        <v/>
      </c>
      <c r="B343" s="201"/>
      <c r="C343" s="201"/>
      <c r="D343" s="241"/>
      <c r="E343" s="233"/>
      <c r="F343" s="233"/>
      <c r="G343" s="233"/>
      <c r="H343" s="233"/>
      <c r="I343" s="233"/>
      <c r="J343" s="233"/>
      <c r="L343" s="54" t="str">
        <f t="shared" si="16"/>
        <v>139CHALATENANGO</v>
      </c>
      <c r="M343" s="201">
        <v>139</v>
      </c>
      <c r="N343" s="201" t="s">
        <v>176</v>
      </c>
      <c r="O343" s="242" t="s">
        <v>242</v>
      </c>
      <c r="P343" s="233">
        <v>6</v>
      </c>
      <c r="Q343" s="233">
        <v>6</v>
      </c>
      <c r="R343" s="233">
        <v>6</v>
      </c>
      <c r="S343" s="233"/>
      <c r="T343" s="233"/>
      <c r="U343" s="233"/>
      <c r="W343" s="45"/>
    </row>
    <row r="344" spans="1:23" ht="15.75">
      <c r="A344" s="175" t="str">
        <f t="shared" si="17"/>
        <v/>
      </c>
      <c r="B344" s="202"/>
      <c r="C344" s="201"/>
      <c r="D344" s="241"/>
      <c r="E344" s="233"/>
      <c r="F344" s="233"/>
      <c r="G344" s="233"/>
      <c r="H344" s="233"/>
      <c r="I344" s="233"/>
      <c r="J344" s="233"/>
      <c r="L344" s="54" t="str">
        <f t="shared" si="16"/>
        <v>141TIENDONA</v>
      </c>
      <c r="M344" s="202">
        <v>141</v>
      </c>
      <c r="N344" s="201" t="s">
        <v>190</v>
      </c>
      <c r="O344" s="242" t="s">
        <v>243</v>
      </c>
      <c r="P344" s="233">
        <v>6</v>
      </c>
      <c r="Q344" s="233">
        <v>6</v>
      </c>
      <c r="R344" s="233">
        <v>6</v>
      </c>
      <c r="S344" s="233"/>
      <c r="T344" s="233"/>
      <c r="U344" s="233"/>
      <c r="W344" s="45"/>
    </row>
    <row r="345" spans="1:23" ht="15.75">
      <c r="A345" s="175" t="str">
        <f t="shared" si="17"/>
        <v/>
      </c>
      <c r="B345" s="201"/>
      <c r="C345" s="201"/>
      <c r="D345" s="241"/>
      <c r="E345" s="233"/>
      <c r="F345" s="233"/>
      <c r="G345" s="233"/>
      <c r="H345" s="233"/>
      <c r="I345" s="233"/>
      <c r="J345" s="233"/>
      <c r="L345" s="54" t="str">
        <f t="shared" si="16"/>
        <v>141MERCADO CENTRAL</v>
      </c>
      <c r="M345" s="201">
        <v>141</v>
      </c>
      <c r="N345" s="201" t="s">
        <v>229</v>
      </c>
      <c r="O345" s="242" t="s">
        <v>243</v>
      </c>
      <c r="P345" s="233">
        <v>5</v>
      </c>
      <c r="Q345" s="233">
        <v>5</v>
      </c>
      <c r="R345" s="233">
        <v>5</v>
      </c>
      <c r="S345" s="233"/>
      <c r="T345" s="233"/>
      <c r="U345" s="233"/>
      <c r="W345" s="45"/>
    </row>
    <row r="346" spans="1:23" ht="15.75">
      <c r="A346" s="175" t="str">
        <f t="shared" si="17"/>
        <v/>
      </c>
      <c r="B346" s="201"/>
      <c r="C346" s="201"/>
      <c r="D346" s="241"/>
      <c r="E346" s="233"/>
      <c r="F346" s="233"/>
      <c r="G346" s="233"/>
      <c r="H346" s="233"/>
      <c r="I346" s="233"/>
      <c r="J346" s="233"/>
      <c r="L346" s="54" t="str">
        <f t="shared" si="16"/>
        <v>141COJUTEPEQUE</v>
      </c>
      <c r="M346" s="201">
        <v>141</v>
      </c>
      <c r="N346" s="201" t="s">
        <v>179</v>
      </c>
      <c r="O346" s="242" t="s">
        <v>243</v>
      </c>
      <c r="P346" s="233">
        <v>6.333333333333333</v>
      </c>
      <c r="Q346" s="233">
        <v>6</v>
      </c>
      <c r="R346" s="233">
        <v>7</v>
      </c>
      <c r="S346" s="233"/>
      <c r="T346" s="233"/>
      <c r="U346" s="233"/>
      <c r="W346" s="45"/>
    </row>
    <row r="347" spans="1:23" ht="15.75">
      <c r="A347" s="175" t="str">
        <f t="shared" si="17"/>
        <v/>
      </c>
      <c r="B347" s="201"/>
      <c r="C347" s="201"/>
      <c r="D347" s="241"/>
      <c r="E347" s="233"/>
      <c r="F347" s="233"/>
      <c r="G347" s="233"/>
      <c r="H347" s="233"/>
      <c r="I347" s="233"/>
      <c r="J347" s="233"/>
      <c r="L347" s="54" t="str">
        <f t="shared" si="16"/>
        <v>141CHALATENANGO</v>
      </c>
      <c r="M347" s="201">
        <v>141</v>
      </c>
      <c r="N347" s="201" t="s">
        <v>176</v>
      </c>
      <c r="O347" s="242" t="s">
        <v>243</v>
      </c>
      <c r="P347" s="233">
        <v>8</v>
      </c>
      <c r="Q347" s="233">
        <v>8</v>
      </c>
      <c r="R347" s="233">
        <v>8</v>
      </c>
      <c r="S347" s="233"/>
      <c r="T347" s="233"/>
      <c r="U347" s="233"/>
      <c r="W347" s="45"/>
    </row>
    <row r="348" spans="1:23" ht="15.75">
      <c r="A348" s="175" t="str">
        <f t="shared" si="17"/>
        <v/>
      </c>
      <c r="B348" s="202"/>
      <c r="C348" s="201"/>
      <c r="D348" s="241"/>
      <c r="E348" s="233"/>
      <c r="F348" s="233"/>
      <c r="G348" s="233"/>
      <c r="H348" s="233"/>
      <c r="I348" s="233"/>
      <c r="J348" s="233"/>
      <c r="L348" s="54" t="str">
        <f t="shared" si="16"/>
        <v>141SAN FRANCISCO GOTERA</v>
      </c>
      <c r="M348" s="202">
        <v>141</v>
      </c>
      <c r="N348" s="201" t="s">
        <v>182</v>
      </c>
      <c r="O348" s="242" t="s">
        <v>243</v>
      </c>
      <c r="P348" s="233">
        <v>5</v>
      </c>
      <c r="Q348" s="233">
        <v>5</v>
      </c>
      <c r="R348" s="233">
        <v>5</v>
      </c>
      <c r="S348" s="233"/>
      <c r="T348" s="233"/>
      <c r="U348" s="233"/>
      <c r="W348" s="45"/>
    </row>
    <row r="349" spans="1:23" ht="15.75">
      <c r="A349" s="175" t="str">
        <f t="shared" si="17"/>
        <v/>
      </c>
      <c r="B349" s="201"/>
      <c r="C349" s="201"/>
      <c r="D349" s="241"/>
      <c r="E349" s="233"/>
      <c r="F349" s="233"/>
      <c r="G349" s="233"/>
      <c r="H349" s="233"/>
      <c r="I349" s="233"/>
      <c r="J349" s="233"/>
      <c r="L349" s="54" t="str">
        <f t="shared" si="16"/>
        <v>142TIENDONA</v>
      </c>
      <c r="M349" s="201">
        <v>142</v>
      </c>
      <c r="N349" s="201" t="s">
        <v>190</v>
      </c>
      <c r="O349" s="242" t="s">
        <v>225</v>
      </c>
      <c r="P349" s="233">
        <v>4.5</v>
      </c>
      <c r="Q349" s="233">
        <v>4.5</v>
      </c>
      <c r="R349" s="233">
        <v>4.5</v>
      </c>
      <c r="S349" s="233"/>
      <c r="T349" s="233"/>
      <c r="U349" s="233"/>
      <c r="W349" s="45"/>
    </row>
    <row r="350" spans="1:23" ht="15.75">
      <c r="A350" s="175" t="str">
        <f t="shared" si="17"/>
        <v/>
      </c>
      <c r="B350" s="201"/>
      <c r="C350" s="201"/>
      <c r="D350" s="241"/>
      <c r="E350" s="233"/>
      <c r="F350" s="233"/>
      <c r="G350" s="233"/>
      <c r="H350" s="233"/>
      <c r="I350" s="233"/>
      <c r="J350" s="233"/>
      <c r="L350" s="54" t="str">
        <f t="shared" si="16"/>
        <v>142MERCADO CENTRAL</v>
      </c>
      <c r="M350" s="201">
        <v>142</v>
      </c>
      <c r="N350" s="201" t="s">
        <v>229</v>
      </c>
      <c r="O350" s="242" t="s">
        <v>225</v>
      </c>
      <c r="P350" s="233">
        <v>4.5</v>
      </c>
      <c r="Q350" s="233">
        <v>4.5</v>
      </c>
      <c r="R350" s="233">
        <v>4.5</v>
      </c>
      <c r="S350" s="233"/>
      <c r="T350" s="233"/>
      <c r="U350" s="233"/>
      <c r="W350" s="45"/>
    </row>
    <row r="351" spans="1:23" ht="15.75">
      <c r="A351" s="175" t="str">
        <f t="shared" si="17"/>
        <v/>
      </c>
      <c r="B351" s="201"/>
      <c r="C351" s="201"/>
      <c r="D351" s="241"/>
      <c r="E351" s="233"/>
      <c r="F351" s="233"/>
      <c r="G351" s="233"/>
      <c r="H351" s="233"/>
      <c r="I351" s="233"/>
      <c r="J351" s="233"/>
      <c r="L351" s="54" t="str">
        <f t="shared" si="16"/>
        <v>142COJUTEPEQUE</v>
      </c>
      <c r="M351" s="201">
        <v>142</v>
      </c>
      <c r="N351" s="201" t="s">
        <v>179</v>
      </c>
      <c r="O351" s="242" t="s">
        <v>225</v>
      </c>
      <c r="P351" s="233">
        <v>4.5</v>
      </c>
      <c r="Q351" s="233">
        <v>4.5</v>
      </c>
      <c r="R351" s="233">
        <v>4.5</v>
      </c>
      <c r="S351" s="233"/>
      <c r="T351" s="233"/>
      <c r="U351" s="233"/>
      <c r="W351" s="45"/>
    </row>
    <row r="352" spans="1:23" ht="15.75">
      <c r="A352" s="175" t="str">
        <f t="shared" si="17"/>
        <v/>
      </c>
      <c r="B352" s="201"/>
      <c r="C352" s="201"/>
      <c r="D352" s="241"/>
      <c r="E352" s="233"/>
      <c r="F352" s="233"/>
      <c r="G352" s="233"/>
      <c r="H352" s="233"/>
      <c r="I352" s="233"/>
      <c r="J352" s="233"/>
      <c r="L352" s="54" t="str">
        <f t="shared" si="16"/>
        <v>142CHALATENANGO</v>
      </c>
      <c r="M352" s="201">
        <v>142</v>
      </c>
      <c r="N352" s="201" t="s">
        <v>176</v>
      </c>
      <c r="O352" s="242" t="s">
        <v>225</v>
      </c>
      <c r="P352" s="233">
        <v>7</v>
      </c>
      <c r="Q352" s="233">
        <v>7</v>
      </c>
      <c r="R352" s="233">
        <v>7</v>
      </c>
      <c r="S352" s="233"/>
      <c r="T352" s="233"/>
      <c r="U352" s="233"/>
      <c r="W352" s="45"/>
    </row>
    <row r="353" spans="1:23" ht="15.75">
      <c r="A353" s="175" t="str">
        <f t="shared" si="17"/>
        <v/>
      </c>
      <c r="B353" s="202"/>
      <c r="C353" s="201"/>
      <c r="D353" s="241"/>
      <c r="E353" s="233"/>
      <c r="F353" s="233"/>
      <c r="G353" s="233"/>
      <c r="H353" s="233"/>
      <c r="I353" s="233"/>
      <c r="J353" s="233"/>
      <c r="L353" s="54" t="str">
        <f t="shared" si="16"/>
        <v>142SAN FRANCISCO GOTERA</v>
      </c>
      <c r="M353" s="202">
        <v>142</v>
      </c>
      <c r="N353" s="201" t="s">
        <v>182</v>
      </c>
      <c r="O353" s="242" t="s">
        <v>225</v>
      </c>
      <c r="P353" s="233">
        <v>8</v>
      </c>
      <c r="Q353" s="233">
        <v>8</v>
      </c>
      <c r="R353" s="233">
        <v>8</v>
      </c>
      <c r="S353" s="233"/>
      <c r="T353" s="233"/>
      <c r="U353" s="233"/>
      <c r="W353" s="45"/>
    </row>
    <row r="354" spans="1:23" ht="15.75">
      <c r="A354" s="175" t="str">
        <f t="shared" si="17"/>
        <v/>
      </c>
      <c r="B354" s="201"/>
      <c r="C354" s="201"/>
      <c r="D354" s="241"/>
      <c r="E354" s="233"/>
      <c r="F354" s="233"/>
      <c r="G354" s="233"/>
      <c r="H354" s="233"/>
      <c r="I354" s="233"/>
      <c r="J354" s="233"/>
      <c r="L354" s="54" t="str">
        <f t="shared" si="16"/>
        <v>143TIENDONA</v>
      </c>
      <c r="M354" s="201">
        <v>143</v>
      </c>
      <c r="N354" s="201" t="s">
        <v>190</v>
      </c>
      <c r="O354" s="242" t="s">
        <v>226</v>
      </c>
      <c r="P354" s="233">
        <v>3</v>
      </c>
      <c r="Q354" s="233">
        <v>3</v>
      </c>
      <c r="R354" s="233">
        <v>3</v>
      </c>
      <c r="S354" s="233"/>
      <c r="T354" s="233"/>
      <c r="U354" s="233"/>
      <c r="W354" s="45"/>
    </row>
    <row r="355" spans="1:23" ht="15.75">
      <c r="A355" s="175" t="str">
        <f t="shared" si="17"/>
        <v/>
      </c>
      <c r="B355" s="201"/>
      <c r="C355" s="201"/>
      <c r="D355" s="241"/>
      <c r="E355" s="233"/>
      <c r="F355" s="233"/>
      <c r="G355" s="233"/>
      <c r="H355" s="233"/>
      <c r="I355" s="233"/>
      <c r="J355" s="233"/>
      <c r="L355" s="54" t="str">
        <f t="shared" si="16"/>
        <v>143MERCADO CENTRAL</v>
      </c>
      <c r="M355" s="201">
        <v>143</v>
      </c>
      <c r="N355" s="201" t="s">
        <v>229</v>
      </c>
      <c r="O355" s="242" t="s">
        <v>226</v>
      </c>
      <c r="P355" s="233">
        <v>3</v>
      </c>
      <c r="Q355" s="233">
        <v>3</v>
      </c>
      <c r="R355" s="233">
        <v>3</v>
      </c>
      <c r="S355" s="233"/>
      <c r="T355" s="233"/>
      <c r="U355" s="233"/>
      <c r="W355" s="45"/>
    </row>
    <row r="356" spans="1:23" ht="15.75">
      <c r="A356" s="175" t="str">
        <f t="shared" si="17"/>
        <v/>
      </c>
      <c r="B356" s="201"/>
      <c r="C356" s="201"/>
      <c r="D356" s="241"/>
      <c r="E356" s="233"/>
      <c r="F356" s="233"/>
      <c r="G356" s="233"/>
      <c r="H356" s="233"/>
      <c r="I356" s="233"/>
      <c r="J356" s="233"/>
      <c r="L356" s="54" t="str">
        <f t="shared" si="16"/>
        <v>143COJUTEPEQUE</v>
      </c>
      <c r="M356" s="201">
        <v>143</v>
      </c>
      <c r="N356" s="201" t="s">
        <v>179</v>
      </c>
      <c r="O356" s="242" t="s">
        <v>226</v>
      </c>
      <c r="P356" s="233">
        <v>3.5</v>
      </c>
      <c r="Q356" s="233">
        <v>3.5</v>
      </c>
      <c r="R356" s="233">
        <v>3.5</v>
      </c>
      <c r="S356" s="233"/>
      <c r="T356" s="233"/>
      <c r="U356" s="233"/>
      <c r="W356" s="45"/>
    </row>
    <row r="357" spans="1:23" ht="15.75">
      <c r="A357" s="175" t="str">
        <f t="shared" si="17"/>
        <v/>
      </c>
      <c r="B357" s="201"/>
      <c r="C357" s="201"/>
      <c r="D357" s="241"/>
      <c r="E357" s="233"/>
      <c r="F357" s="233"/>
      <c r="G357" s="233"/>
      <c r="H357" s="233"/>
      <c r="I357" s="233"/>
      <c r="J357" s="233"/>
      <c r="L357" s="54" t="str">
        <f t="shared" si="16"/>
        <v>143CHALATENANGO</v>
      </c>
      <c r="M357" s="201">
        <v>143</v>
      </c>
      <c r="N357" s="201" t="s">
        <v>176</v>
      </c>
      <c r="O357" s="242" t="s">
        <v>226</v>
      </c>
      <c r="P357" s="233">
        <v>4</v>
      </c>
      <c r="Q357" s="233">
        <v>4</v>
      </c>
      <c r="R357" s="233">
        <v>4</v>
      </c>
      <c r="S357" s="233"/>
      <c r="T357" s="233"/>
      <c r="U357" s="233"/>
      <c r="W357" s="45"/>
    </row>
    <row r="358" spans="1:23" ht="15.75">
      <c r="A358" s="175" t="str">
        <f t="shared" si="17"/>
        <v/>
      </c>
      <c r="B358" s="202"/>
      <c r="C358" s="201"/>
      <c r="D358" s="241"/>
      <c r="E358" s="233"/>
      <c r="F358" s="233"/>
      <c r="G358" s="233"/>
      <c r="H358" s="233"/>
      <c r="I358" s="233"/>
      <c r="J358" s="233"/>
      <c r="L358" s="54" t="str">
        <f t="shared" si="16"/>
        <v>143SAN FRANCISCO GOTERA</v>
      </c>
      <c r="M358" s="202">
        <v>143</v>
      </c>
      <c r="N358" s="201" t="s">
        <v>182</v>
      </c>
      <c r="O358" s="242" t="s">
        <v>226</v>
      </c>
      <c r="P358" s="233">
        <v>3</v>
      </c>
      <c r="Q358" s="233">
        <v>3</v>
      </c>
      <c r="R358" s="233">
        <v>3</v>
      </c>
      <c r="S358" s="233"/>
      <c r="T358" s="233"/>
      <c r="U358" s="233"/>
      <c r="W358" s="45"/>
    </row>
    <row r="359" spans="1:23" ht="15.75">
      <c r="A359" s="175" t="str">
        <f t="shared" si="17"/>
        <v/>
      </c>
      <c r="B359" s="201"/>
      <c r="C359" s="201"/>
      <c r="D359" s="241"/>
      <c r="E359" s="233"/>
      <c r="F359" s="233"/>
      <c r="G359" s="233"/>
      <c r="H359" s="233"/>
      <c r="I359" s="233"/>
      <c r="J359" s="233"/>
      <c r="L359" s="54" t="str">
        <f t="shared" si="16"/>
        <v>145TIENDONA</v>
      </c>
      <c r="M359" s="201">
        <v>145</v>
      </c>
      <c r="N359" s="201" t="s">
        <v>190</v>
      </c>
      <c r="O359" s="242" t="s">
        <v>245</v>
      </c>
      <c r="P359" s="233">
        <v>5</v>
      </c>
      <c r="Q359" s="233">
        <v>5</v>
      </c>
      <c r="R359" s="233">
        <v>5</v>
      </c>
      <c r="S359" s="233"/>
      <c r="T359" s="233"/>
      <c r="U359" s="233"/>
      <c r="W359" s="45"/>
    </row>
    <row r="360" spans="1:23" ht="15.75">
      <c r="A360" s="175" t="str">
        <f t="shared" si="17"/>
        <v/>
      </c>
      <c r="B360" s="201"/>
      <c r="C360" s="201"/>
      <c r="D360" s="241"/>
      <c r="E360" s="233"/>
      <c r="F360" s="233"/>
      <c r="G360" s="233"/>
      <c r="H360" s="233"/>
      <c r="I360" s="233"/>
      <c r="J360" s="233"/>
      <c r="L360" s="54" t="str">
        <f t="shared" si="16"/>
        <v>145MERCADO CENTRAL</v>
      </c>
      <c r="M360" s="201">
        <v>145</v>
      </c>
      <c r="N360" s="201" t="s">
        <v>229</v>
      </c>
      <c r="O360" s="242" t="s">
        <v>245</v>
      </c>
      <c r="P360" s="233">
        <v>5</v>
      </c>
      <c r="Q360" s="233">
        <v>5</v>
      </c>
      <c r="R360" s="233">
        <v>5</v>
      </c>
      <c r="S360" s="233"/>
      <c r="T360" s="233"/>
      <c r="U360" s="233"/>
      <c r="W360" s="45"/>
    </row>
    <row r="361" spans="1:23" ht="15.75">
      <c r="A361" s="175" t="str">
        <f t="shared" si="17"/>
        <v/>
      </c>
      <c r="B361" s="201"/>
      <c r="C361" s="201"/>
      <c r="D361" s="241"/>
      <c r="E361" s="233"/>
      <c r="F361" s="233"/>
      <c r="G361" s="233"/>
      <c r="H361" s="233"/>
      <c r="I361" s="233"/>
      <c r="J361" s="233"/>
      <c r="L361" s="54" t="str">
        <f t="shared" si="16"/>
        <v>145COJUTEPEQUE</v>
      </c>
      <c r="M361" s="201">
        <v>145</v>
      </c>
      <c r="N361" s="201" t="s">
        <v>179</v>
      </c>
      <c r="O361" s="242" t="s">
        <v>245</v>
      </c>
      <c r="P361" s="233">
        <v>5.75</v>
      </c>
      <c r="Q361" s="233">
        <v>5.5</v>
      </c>
      <c r="R361" s="233">
        <v>6</v>
      </c>
      <c r="S361" s="233"/>
      <c r="T361" s="233"/>
      <c r="U361" s="233"/>
      <c r="V361" s="45"/>
      <c r="W361" s="45"/>
    </row>
    <row r="362" spans="1:23" ht="15.75">
      <c r="A362" s="175" t="str">
        <f t="shared" si="17"/>
        <v/>
      </c>
      <c r="B362" s="201"/>
      <c r="C362" s="201"/>
      <c r="D362" s="241"/>
      <c r="E362" s="233"/>
      <c r="F362" s="233"/>
      <c r="G362" s="233"/>
      <c r="H362" s="233"/>
      <c r="I362" s="233"/>
      <c r="J362" s="233"/>
      <c r="L362" s="54" t="str">
        <f t="shared" si="16"/>
        <v>145CHALATENANGO</v>
      </c>
      <c r="M362" s="201">
        <v>145</v>
      </c>
      <c r="N362" s="201" t="s">
        <v>176</v>
      </c>
      <c r="O362" s="242" t="s">
        <v>245</v>
      </c>
      <c r="P362" s="233">
        <v>5</v>
      </c>
      <c r="Q362" s="233">
        <v>5</v>
      </c>
      <c r="R362" s="233">
        <v>5</v>
      </c>
      <c r="S362" s="233"/>
      <c r="T362" s="233"/>
      <c r="U362" s="233"/>
      <c r="V362" s="45"/>
      <c r="W362" s="45"/>
    </row>
    <row r="363" spans="1:23" ht="15.75">
      <c r="A363" s="175" t="str">
        <f t="shared" si="17"/>
        <v/>
      </c>
      <c r="B363" s="202"/>
      <c r="C363" s="201"/>
      <c r="D363" s="241"/>
      <c r="E363" s="233"/>
      <c r="F363" s="233"/>
      <c r="G363" s="233"/>
      <c r="H363" s="233"/>
      <c r="I363" s="233"/>
      <c r="J363" s="233"/>
      <c r="L363" s="54" t="str">
        <f t="shared" si="16"/>
        <v>146TIENDONA</v>
      </c>
      <c r="M363" s="202">
        <v>146</v>
      </c>
      <c r="N363" s="201" t="s">
        <v>190</v>
      </c>
      <c r="O363" s="242" t="s">
        <v>246</v>
      </c>
      <c r="P363" s="233">
        <v>4</v>
      </c>
      <c r="Q363" s="233">
        <v>4</v>
      </c>
      <c r="R363" s="233">
        <v>4</v>
      </c>
      <c r="S363" s="233"/>
      <c r="T363" s="233"/>
      <c r="U363" s="233"/>
      <c r="V363" s="45"/>
      <c r="W363" s="45"/>
    </row>
    <row r="364" spans="1:23" ht="15.75">
      <c r="A364" s="175" t="str">
        <f t="shared" si="17"/>
        <v/>
      </c>
      <c r="B364" s="201"/>
      <c r="C364" s="201"/>
      <c r="D364" s="241"/>
      <c r="E364" s="233"/>
      <c r="F364" s="233"/>
      <c r="G364" s="233"/>
      <c r="H364" s="233"/>
      <c r="I364" s="233"/>
      <c r="J364" s="233"/>
      <c r="L364" s="54" t="str">
        <f t="shared" si="16"/>
        <v>146MERCADO CENTRAL</v>
      </c>
      <c r="M364" s="201">
        <v>146</v>
      </c>
      <c r="N364" s="201" t="s">
        <v>229</v>
      </c>
      <c r="O364" s="242" t="s">
        <v>246</v>
      </c>
      <c r="P364" s="233">
        <v>6</v>
      </c>
      <c r="Q364" s="233">
        <v>6</v>
      </c>
      <c r="R364" s="233">
        <v>6</v>
      </c>
      <c r="S364" s="233"/>
      <c r="T364" s="233"/>
      <c r="U364" s="233"/>
      <c r="V364" s="45"/>
      <c r="W364" s="45"/>
    </row>
    <row r="365" spans="1:23" ht="15.75">
      <c r="A365" s="175" t="str">
        <f t="shared" si="17"/>
        <v/>
      </c>
      <c r="B365" s="201"/>
      <c r="C365" s="201"/>
      <c r="D365" s="241"/>
      <c r="E365" s="233"/>
      <c r="F365" s="233"/>
      <c r="G365" s="233"/>
      <c r="H365" s="233"/>
      <c r="I365" s="233"/>
      <c r="J365" s="233"/>
      <c r="L365" s="54" t="str">
        <f t="shared" si="16"/>
        <v>147TIENDONA</v>
      </c>
      <c r="M365" s="201">
        <v>147</v>
      </c>
      <c r="N365" s="201" t="s">
        <v>190</v>
      </c>
      <c r="O365" s="242" t="s">
        <v>227</v>
      </c>
      <c r="P365" s="233">
        <v>2</v>
      </c>
      <c r="Q365" s="233">
        <v>2</v>
      </c>
      <c r="R365" s="233">
        <v>2</v>
      </c>
      <c r="S365" s="233"/>
      <c r="T365" s="233"/>
      <c r="U365" s="233"/>
      <c r="V365" s="45"/>
      <c r="W365" s="45"/>
    </row>
    <row r="366" spans="1:23" ht="15.75">
      <c r="A366" s="175" t="str">
        <f t="shared" si="17"/>
        <v/>
      </c>
      <c r="B366" s="201"/>
      <c r="C366" s="201"/>
      <c r="D366" s="241"/>
      <c r="E366" s="233"/>
      <c r="F366" s="233"/>
      <c r="G366" s="233"/>
      <c r="H366" s="233"/>
      <c r="I366" s="233"/>
      <c r="J366" s="233"/>
      <c r="L366" s="54" t="str">
        <f t="shared" si="16"/>
        <v>147MERCADO CENTRAL</v>
      </c>
      <c r="M366" s="201">
        <v>147</v>
      </c>
      <c r="N366" s="201" t="s">
        <v>229</v>
      </c>
      <c r="O366" s="242" t="s">
        <v>227</v>
      </c>
      <c r="P366" s="233">
        <v>2</v>
      </c>
      <c r="Q366" s="233">
        <v>2</v>
      </c>
      <c r="R366" s="233">
        <v>2</v>
      </c>
      <c r="S366" s="233"/>
      <c r="T366" s="233"/>
      <c r="U366" s="233"/>
      <c r="V366" s="45"/>
      <c r="W366" s="45"/>
    </row>
    <row r="367" spans="1:23" ht="15.75">
      <c r="A367" s="175" t="str">
        <f t="shared" si="17"/>
        <v/>
      </c>
      <c r="B367" s="201"/>
      <c r="C367" s="201"/>
      <c r="D367" s="241"/>
      <c r="E367" s="233"/>
      <c r="F367" s="233"/>
      <c r="G367" s="233"/>
      <c r="H367" s="233"/>
      <c r="I367" s="233"/>
      <c r="J367" s="233"/>
      <c r="L367" s="54" t="str">
        <f t="shared" si="16"/>
        <v>148TIENDONA</v>
      </c>
      <c r="M367" s="201">
        <v>148</v>
      </c>
      <c r="N367" s="201" t="s">
        <v>190</v>
      </c>
      <c r="O367" s="242" t="s">
        <v>247</v>
      </c>
      <c r="P367" s="233">
        <v>5</v>
      </c>
      <c r="Q367" s="233">
        <v>5</v>
      </c>
      <c r="R367" s="233">
        <v>5</v>
      </c>
      <c r="S367" s="233"/>
      <c r="T367" s="233"/>
      <c r="U367" s="233"/>
      <c r="V367" s="45"/>
      <c r="W367" s="45"/>
    </row>
    <row r="368" spans="1:23" ht="15.75">
      <c r="A368" s="175" t="str">
        <f t="shared" si="17"/>
        <v/>
      </c>
      <c r="B368" s="202"/>
      <c r="C368" s="201"/>
      <c r="D368" s="241"/>
      <c r="E368" s="233"/>
      <c r="F368" s="233"/>
      <c r="G368" s="233"/>
      <c r="H368" s="233"/>
      <c r="I368" s="233"/>
      <c r="J368" s="233"/>
      <c r="L368" s="54" t="str">
        <f t="shared" si="16"/>
        <v>148MERCADO CENTRAL</v>
      </c>
      <c r="M368" s="202">
        <v>148</v>
      </c>
      <c r="N368" s="201" t="s">
        <v>229</v>
      </c>
      <c r="O368" s="242" t="s">
        <v>247</v>
      </c>
      <c r="P368" s="233">
        <v>6</v>
      </c>
      <c r="Q368" s="233">
        <v>6</v>
      </c>
      <c r="R368" s="233">
        <v>6</v>
      </c>
      <c r="S368" s="233"/>
      <c r="T368" s="233"/>
      <c r="U368" s="233"/>
      <c r="V368" s="45"/>
      <c r="W368" s="45"/>
    </row>
    <row r="369" spans="1:23" ht="15.75">
      <c r="A369" s="175" t="str">
        <f t="shared" si="17"/>
        <v/>
      </c>
      <c r="B369" s="201"/>
      <c r="C369" s="201"/>
      <c r="D369" s="241"/>
      <c r="E369" s="233"/>
      <c r="F369" s="233"/>
      <c r="G369" s="233"/>
      <c r="H369" s="233"/>
      <c r="I369" s="233"/>
      <c r="J369" s="233"/>
      <c r="L369" s="54" t="str">
        <f t="shared" si="16"/>
        <v>148COJUTEPEQUE</v>
      </c>
      <c r="M369" s="201">
        <v>148</v>
      </c>
      <c r="N369" s="201" t="s">
        <v>179</v>
      </c>
      <c r="O369" s="242" t="s">
        <v>247</v>
      </c>
      <c r="P369" s="233">
        <v>7</v>
      </c>
      <c r="Q369" s="233">
        <v>7</v>
      </c>
      <c r="R369" s="233">
        <v>7</v>
      </c>
      <c r="S369" s="233"/>
      <c r="T369" s="233"/>
      <c r="U369" s="233"/>
      <c r="V369" s="45"/>
      <c r="W369" s="45"/>
    </row>
    <row r="370" spans="1:23" ht="15.75">
      <c r="A370" s="175" t="str">
        <f t="shared" si="17"/>
        <v/>
      </c>
      <c r="B370" s="201"/>
      <c r="C370" s="201"/>
      <c r="D370" s="241"/>
      <c r="E370" s="233"/>
      <c r="F370" s="233"/>
      <c r="G370" s="233"/>
      <c r="H370" s="233"/>
      <c r="I370" s="233"/>
      <c r="J370" s="233"/>
      <c r="L370" s="54" t="str">
        <f t="shared" si="16"/>
        <v>148CHALATENANGO</v>
      </c>
      <c r="M370" s="201">
        <v>148</v>
      </c>
      <c r="N370" s="201" t="s">
        <v>176</v>
      </c>
      <c r="O370" s="242" t="s">
        <v>247</v>
      </c>
      <c r="P370" s="233">
        <v>7</v>
      </c>
      <c r="Q370" s="233">
        <v>7</v>
      </c>
      <c r="R370" s="233">
        <v>7</v>
      </c>
      <c r="S370" s="233"/>
      <c r="T370" s="233"/>
      <c r="U370" s="233"/>
      <c r="V370" s="45"/>
      <c r="W370" s="45"/>
    </row>
    <row r="371" spans="1:23" ht="15.75">
      <c r="A371" s="175" t="str">
        <f t="shared" si="17"/>
        <v/>
      </c>
      <c r="B371" s="201"/>
      <c r="C371" s="201"/>
      <c r="D371" s="241"/>
      <c r="E371" s="233"/>
      <c r="F371" s="233"/>
      <c r="G371" s="233"/>
      <c r="H371" s="233"/>
      <c r="I371" s="233"/>
      <c r="J371" s="233"/>
      <c r="L371" s="54" t="str">
        <f t="shared" si="16"/>
        <v>148SAN FRANCISCO GOTERA</v>
      </c>
      <c r="M371" s="201">
        <v>148</v>
      </c>
      <c r="N371" s="201" t="s">
        <v>182</v>
      </c>
      <c r="O371" s="242" t="s">
        <v>247</v>
      </c>
      <c r="P371" s="233">
        <v>9</v>
      </c>
      <c r="Q371" s="233">
        <v>9</v>
      </c>
      <c r="R371" s="233">
        <v>9</v>
      </c>
      <c r="S371" s="233"/>
      <c r="T371" s="233"/>
      <c r="U371" s="233"/>
      <c r="V371" s="45"/>
      <c r="W371" s="45"/>
    </row>
    <row r="372" spans="1:23" ht="15.75">
      <c r="A372" s="175" t="str">
        <f t="shared" si="17"/>
        <v/>
      </c>
      <c r="B372" s="201"/>
      <c r="C372" s="201"/>
      <c r="D372" s="241"/>
      <c r="E372" s="233"/>
      <c r="F372" s="233"/>
      <c r="G372" s="233"/>
      <c r="H372" s="233"/>
      <c r="I372" s="233"/>
      <c r="J372" s="233"/>
      <c r="L372" s="54" t="str">
        <f t="shared" si="16"/>
        <v>149TIENDONA</v>
      </c>
      <c r="M372" s="201">
        <v>149</v>
      </c>
      <c r="N372" s="201" t="s">
        <v>190</v>
      </c>
      <c r="O372" s="242" t="s">
        <v>248</v>
      </c>
      <c r="P372" s="233">
        <v>3</v>
      </c>
      <c r="Q372" s="233">
        <v>3</v>
      </c>
      <c r="R372" s="233">
        <v>3</v>
      </c>
      <c r="S372" s="233"/>
      <c r="T372" s="233"/>
      <c r="U372" s="233"/>
      <c r="V372" s="45"/>
      <c r="W372" s="45"/>
    </row>
    <row r="373" spans="1:23" ht="15.75">
      <c r="A373" s="175" t="str">
        <f t="shared" si="17"/>
        <v/>
      </c>
      <c r="B373" s="202"/>
      <c r="C373" s="201"/>
      <c r="D373" s="241"/>
      <c r="E373" s="233"/>
      <c r="F373" s="233"/>
      <c r="G373" s="233"/>
      <c r="H373" s="233"/>
      <c r="I373" s="233"/>
      <c r="J373" s="233"/>
      <c r="L373" s="54" t="str">
        <f t="shared" si="16"/>
        <v>149MERCADO CENTRAL</v>
      </c>
      <c r="M373" s="202">
        <v>149</v>
      </c>
      <c r="N373" s="201" t="s">
        <v>229</v>
      </c>
      <c r="O373" s="242" t="s">
        <v>248</v>
      </c>
      <c r="P373" s="233">
        <v>3</v>
      </c>
      <c r="Q373" s="233">
        <v>3</v>
      </c>
      <c r="R373" s="233">
        <v>3</v>
      </c>
      <c r="S373" s="233"/>
      <c r="T373" s="233"/>
      <c r="U373" s="233"/>
      <c r="V373" s="45"/>
      <c r="W373" s="45"/>
    </row>
    <row r="374" spans="1:23" ht="15.75">
      <c r="A374" s="175" t="str">
        <f t="shared" si="17"/>
        <v/>
      </c>
      <c r="B374" s="201"/>
      <c r="C374" s="201"/>
      <c r="D374" s="241"/>
      <c r="E374" s="233"/>
      <c r="F374" s="233"/>
      <c r="G374" s="233"/>
      <c r="H374" s="233"/>
      <c r="I374" s="233"/>
      <c r="J374" s="233"/>
      <c r="L374" s="54" t="str">
        <f t="shared" si="16"/>
        <v>149COJUTEPEQUE</v>
      </c>
      <c r="M374" s="201">
        <v>149</v>
      </c>
      <c r="N374" s="201" t="s">
        <v>179</v>
      </c>
      <c r="O374" s="242" t="s">
        <v>248</v>
      </c>
      <c r="P374" s="233">
        <v>2.5</v>
      </c>
      <c r="Q374" s="233">
        <v>2.5</v>
      </c>
      <c r="R374" s="233">
        <v>2.5</v>
      </c>
      <c r="S374" s="233"/>
      <c r="T374" s="233"/>
      <c r="U374" s="233"/>
      <c r="V374" s="45"/>
      <c r="W374" s="45"/>
    </row>
    <row r="375" spans="1:23" ht="15.75">
      <c r="A375" s="175" t="str">
        <f t="shared" si="17"/>
        <v/>
      </c>
      <c r="B375" s="201"/>
      <c r="C375" s="201"/>
      <c r="D375" s="241"/>
      <c r="E375" s="233"/>
      <c r="F375" s="233"/>
      <c r="G375" s="233"/>
      <c r="H375" s="233"/>
      <c r="I375" s="233"/>
      <c r="J375" s="233"/>
      <c r="L375" s="54" t="str">
        <f t="shared" si="16"/>
        <v>150TIENDONA</v>
      </c>
      <c r="M375" s="201">
        <v>150</v>
      </c>
      <c r="N375" s="201" t="s">
        <v>190</v>
      </c>
      <c r="O375" s="242" t="s">
        <v>228</v>
      </c>
      <c r="P375" s="233">
        <v>1.5</v>
      </c>
      <c r="Q375" s="233">
        <v>1.5</v>
      </c>
      <c r="R375" s="233">
        <v>1.5</v>
      </c>
      <c r="S375" s="233"/>
      <c r="T375" s="233"/>
      <c r="U375" s="233"/>
      <c r="V375" s="45"/>
      <c r="W375" s="45"/>
    </row>
    <row r="376" spans="1:23" ht="15.75">
      <c r="A376" s="175" t="str">
        <f t="shared" si="17"/>
        <v/>
      </c>
      <c r="B376" s="201"/>
      <c r="C376" s="201"/>
      <c r="D376" s="241"/>
      <c r="E376" s="233"/>
      <c r="F376" s="233"/>
      <c r="G376" s="233"/>
      <c r="H376" s="233"/>
      <c r="I376" s="233"/>
      <c r="J376" s="233"/>
      <c r="L376" s="54" t="str">
        <f t="shared" si="16"/>
        <v>150MERCADO CENTRAL</v>
      </c>
      <c r="M376" s="201">
        <v>150</v>
      </c>
      <c r="N376" s="201" t="s">
        <v>229</v>
      </c>
      <c r="O376" s="242" t="s">
        <v>228</v>
      </c>
      <c r="P376" s="233">
        <v>2</v>
      </c>
      <c r="Q376" s="233">
        <v>2</v>
      </c>
      <c r="R376" s="233">
        <v>2</v>
      </c>
      <c r="S376" s="233"/>
      <c r="T376" s="233"/>
      <c r="U376" s="233"/>
      <c r="V376" s="45"/>
      <c r="W376" s="45"/>
    </row>
    <row r="377" spans="1:23" ht="15.75">
      <c r="A377" s="175" t="str">
        <f t="shared" si="17"/>
        <v/>
      </c>
      <c r="B377" s="201"/>
      <c r="C377" s="201"/>
      <c r="D377" s="241"/>
      <c r="E377" s="233"/>
      <c r="F377" s="233"/>
      <c r="G377" s="233"/>
      <c r="H377" s="233"/>
      <c r="I377" s="233"/>
      <c r="J377" s="233"/>
      <c r="L377" s="54" t="str">
        <f t="shared" si="16"/>
        <v>150COJUTEPEQUE</v>
      </c>
      <c r="M377" s="201">
        <v>150</v>
      </c>
      <c r="N377" s="201" t="s">
        <v>179</v>
      </c>
      <c r="O377" s="242" t="s">
        <v>228</v>
      </c>
      <c r="P377" s="233">
        <v>2</v>
      </c>
      <c r="Q377" s="233">
        <v>2</v>
      </c>
      <c r="R377" s="233">
        <v>2</v>
      </c>
      <c r="S377" s="233"/>
      <c r="T377" s="233"/>
      <c r="U377" s="233"/>
      <c r="V377" s="45"/>
      <c r="W377" s="45"/>
    </row>
    <row r="378" spans="1:23" ht="15.75">
      <c r="A378" s="175" t="str">
        <f t="shared" si="17"/>
        <v/>
      </c>
      <c r="B378" s="202"/>
      <c r="C378" s="201"/>
      <c r="D378" s="241"/>
      <c r="E378" s="233"/>
      <c r="F378" s="233"/>
      <c r="G378" s="233"/>
      <c r="H378" s="233"/>
      <c r="I378" s="233"/>
      <c r="J378" s="233"/>
      <c r="L378" s="54" t="str">
        <f t="shared" si="16"/>
        <v>150SAN FRANCISCO GOTERA</v>
      </c>
      <c r="M378" s="202">
        <v>150</v>
      </c>
      <c r="N378" s="201" t="s">
        <v>182</v>
      </c>
      <c r="O378" s="242" t="s">
        <v>228</v>
      </c>
      <c r="P378" s="233">
        <v>2</v>
      </c>
      <c r="Q378" s="233">
        <v>2</v>
      </c>
      <c r="R378" s="233">
        <v>2</v>
      </c>
      <c r="S378" s="233"/>
      <c r="T378" s="233"/>
      <c r="U378" s="233"/>
      <c r="V378" s="45"/>
      <c r="W378" s="45"/>
    </row>
    <row r="379" spans="1:23" ht="15.75">
      <c r="A379" s="175" t="str">
        <f t="shared" si="17"/>
        <v/>
      </c>
      <c r="B379" s="201"/>
      <c r="C379" s="201"/>
      <c r="D379" s="241"/>
      <c r="E379" s="233"/>
      <c r="F379" s="233"/>
      <c r="G379" s="233"/>
      <c r="H379" s="233"/>
      <c r="I379" s="233"/>
      <c r="J379" s="233"/>
      <c r="L379" s="54" t="str">
        <f t="shared" si="16"/>
        <v>78TIENDONA</v>
      </c>
      <c r="M379" s="201">
        <v>78</v>
      </c>
      <c r="N379" s="201" t="s">
        <v>190</v>
      </c>
      <c r="O379" s="242" t="s">
        <v>109</v>
      </c>
      <c r="P379" s="233">
        <v>32</v>
      </c>
      <c r="Q379" s="233">
        <v>32</v>
      </c>
      <c r="R379" s="233">
        <v>32</v>
      </c>
      <c r="S379" s="233"/>
      <c r="T379" s="233"/>
      <c r="U379" s="233"/>
      <c r="V379" s="45"/>
      <c r="W379" s="45"/>
    </row>
    <row r="380" spans="1:23" ht="15.75">
      <c r="A380" s="175" t="str">
        <f t="shared" si="17"/>
        <v/>
      </c>
      <c r="B380" s="201"/>
      <c r="C380" s="201"/>
      <c r="D380" s="241"/>
      <c r="E380" s="233"/>
      <c r="F380" s="233"/>
      <c r="G380" s="233"/>
      <c r="H380" s="233"/>
      <c r="I380" s="233"/>
      <c r="J380" s="233"/>
      <c r="L380" s="54" t="str">
        <f t="shared" si="16"/>
        <v>78COJUTEPEQUE</v>
      </c>
      <c r="M380" s="201">
        <v>78</v>
      </c>
      <c r="N380" s="201" t="s">
        <v>179</v>
      </c>
      <c r="O380" s="242" t="s">
        <v>109</v>
      </c>
      <c r="P380" s="233">
        <v>50</v>
      </c>
      <c r="Q380" s="233">
        <v>50</v>
      </c>
      <c r="R380" s="233">
        <v>50</v>
      </c>
      <c r="S380" s="233"/>
      <c r="T380" s="233"/>
      <c r="U380" s="233"/>
      <c r="V380" s="45"/>
      <c r="W380" s="45"/>
    </row>
    <row r="381" spans="1:23" ht="15.75">
      <c r="A381" s="175" t="str">
        <f t="shared" si="17"/>
        <v/>
      </c>
      <c r="B381" s="201"/>
      <c r="C381" s="201"/>
      <c r="D381" s="241"/>
      <c r="E381" s="233"/>
      <c r="F381" s="233"/>
      <c r="G381" s="233"/>
      <c r="H381" s="233"/>
      <c r="I381" s="233"/>
      <c r="J381" s="233"/>
      <c r="L381" s="54" t="str">
        <f t="shared" si="16"/>
        <v>78CHALATENANGO</v>
      </c>
      <c r="M381" s="201">
        <v>78</v>
      </c>
      <c r="N381" s="201" t="s">
        <v>176</v>
      </c>
      <c r="O381" s="242" t="s">
        <v>109</v>
      </c>
      <c r="P381" s="233">
        <v>30</v>
      </c>
      <c r="Q381" s="233">
        <v>30</v>
      </c>
      <c r="R381" s="233">
        <v>30</v>
      </c>
      <c r="S381" s="233"/>
      <c r="T381" s="233"/>
      <c r="U381" s="233"/>
      <c r="V381" s="45"/>
      <c r="W381" s="45"/>
    </row>
    <row r="382" spans="1:23" ht="15.75">
      <c r="A382" s="175" t="str">
        <f t="shared" si="17"/>
        <v/>
      </c>
      <c r="B382" s="201"/>
      <c r="C382" s="201"/>
      <c r="D382" s="241"/>
      <c r="E382" s="233"/>
      <c r="F382" s="233"/>
      <c r="G382" s="233"/>
      <c r="H382" s="233"/>
      <c r="I382" s="233"/>
      <c r="J382" s="233"/>
      <c r="L382" s="54" t="str">
        <f t="shared" si="16"/>
        <v>48TIENDONA</v>
      </c>
      <c r="M382" s="201">
        <v>48</v>
      </c>
      <c r="N382" s="201" t="s">
        <v>190</v>
      </c>
      <c r="O382" s="242" t="s">
        <v>86</v>
      </c>
      <c r="P382" s="233">
        <v>140</v>
      </c>
      <c r="Q382" s="233">
        <v>140</v>
      </c>
      <c r="R382" s="233">
        <v>140</v>
      </c>
      <c r="S382" s="233"/>
      <c r="T382" s="233"/>
      <c r="U382" s="233"/>
      <c r="V382" s="45"/>
      <c r="W382" s="45"/>
    </row>
    <row r="383" spans="1:23" ht="15.75">
      <c r="A383" s="175" t="str">
        <f t="shared" si="17"/>
        <v/>
      </c>
      <c r="B383" s="202"/>
      <c r="C383" s="201"/>
      <c r="D383" s="241"/>
      <c r="E383" s="233"/>
      <c r="F383" s="233"/>
      <c r="G383" s="233"/>
      <c r="H383" s="233"/>
      <c r="I383" s="233"/>
      <c r="J383" s="233"/>
      <c r="L383" s="54" t="str">
        <f t="shared" si="16"/>
        <v>48CHALATENANGO</v>
      </c>
      <c r="M383" s="202">
        <v>48</v>
      </c>
      <c r="N383" s="201" t="s">
        <v>176</v>
      </c>
      <c r="O383" s="242" t="s">
        <v>86</v>
      </c>
      <c r="P383" s="233">
        <v>150</v>
      </c>
      <c r="Q383" s="233">
        <v>150</v>
      </c>
      <c r="R383" s="233">
        <v>150</v>
      </c>
      <c r="S383" s="233"/>
      <c r="T383" s="233"/>
      <c r="U383" s="233"/>
      <c r="V383" s="45"/>
      <c r="W383" s="45"/>
    </row>
    <row r="384" spans="1:23" ht="15.75">
      <c r="A384" s="175" t="str">
        <f t="shared" si="17"/>
        <v/>
      </c>
      <c r="B384" s="201"/>
      <c r="C384" s="201"/>
      <c r="D384" s="241"/>
      <c r="E384" s="233"/>
      <c r="F384" s="233"/>
      <c r="G384" s="233"/>
      <c r="H384" s="233"/>
      <c r="I384" s="233"/>
      <c r="J384" s="233"/>
      <c r="L384" s="54" t="str">
        <f t="shared" si="16"/>
        <v>38TIENDONA</v>
      </c>
      <c r="M384" s="201">
        <v>38</v>
      </c>
      <c r="N384" s="201" t="s">
        <v>190</v>
      </c>
      <c r="O384" s="242" t="s">
        <v>76</v>
      </c>
      <c r="P384" s="233">
        <v>60</v>
      </c>
      <c r="Q384" s="233">
        <v>60</v>
      </c>
      <c r="R384" s="233">
        <v>60</v>
      </c>
      <c r="S384" s="233"/>
      <c r="T384" s="233"/>
      <c r="U384" s="233"/>
      <c r="V384" s="45"/>
      <c r="W384" s="45"/>
    </row>
    <row r="385" spans="1:23" ht="15.75">
      <c r="A385" s="175" t="str">
        <f t="shared" si="17"/>
        <v/>
      </c>
      <c r="B385" s="201"/>
      <c r="C385" s="201"/>
      <c r="D385" s="241"/>
      <c r="E385" s="233"/>
      <c r="F385" s="233"/>
      <c r="G385" s="233"/>
      <c r="H385" s="233"/>
      <c r="I385" s="233"/>
      <c r="J385" s="233"/>
      <c r="L385" s="54" t="str">
        <f t="shared" si="16"/>
        <v>38COJUTEPEQUE</v>
      </c>
      <c r="M385" s="201">
        <v>38</v>
      </c>
      <c r="N385" s="201" t="s">
        <v>179</v>
      </c>
      <c r="O385" s="242" t="s">
        <v>76</v>
      </c>
      <c r="P385" s="233">
        <v>120</v>
      </c>
      <c r="Q385" s="233">
        <v>120</v>
      </c>
      <c r="R385" s="233">
        <v>120</v>
      </c>
      <c r="S385" s="233"/>
      <c r="T385" s="233"/>
      <c r="U385" s="233"/>
      <c r="V385" s="45"/>
      <c r="W385" s="45"/>
    </row>
    <row r="386" spans="1:23" ht="15.75">
      <c r="A386" s="175" t="str">
        <f t="shared" si="17"/>
        <v/>
      </c>
      <c r="B386" s="201"/>
      <c r="C386" s="201"/>
      <c r="D386" s="241"/>
      <c r="E386" s="233"/>
      <c r="F386" s="233"/>
      <c r="G386" s="233"/>
      <c r="H386" s="233"/>
      <c r="I386" s="233"/>
      <c r="J386" s="233"/>
      <c r="L386" s="54" t="str">
        <f t="shared" si="16"/>
        <v>38SAN FRANCISCO GOTERA</v>
      </c>
      <c r="M386" s="201">
        <v>38</v>
      </c>
      <c r="N386" s="201" t="s">
        <v>182</v>
      </c>
      <c r="O386" s="242" t="s">
        <v>76</v>
      </c>
      <c r="P386" s="233">
        <v>150</v>
      </c>
      <c r="Q386" s="233">
        <v>150</v>
      </c>
      <c r="R386" s="233">
        <v>150</v>
      </c>
      <c r="S386" s="233"/>
      <c r="T386" s="233"/>
      <c r="U386" s="233"/>
      <c r="V386" s="45"/>
      <c r="W386" s="45"/>
    </row>
    <row r="387" spans="1:23" ht="15.75">
      <c r="A387" s="175" t="str">
        <f t="shared" si="17"/>
        <v/>
      </c>
      <c r="B387" s="201"/>
      <c r="C387" s="201"/>
      <c r="D387" s="241"/>
      <c r="E387" s="233"/>
      <c r="F387" s="233"/>
      <c r="G387" s="233"/>
      <c r="H387" s="233"/>
      <c r="I387" s="233"/>
      <c r="J387" s="233"/>
      <c r="L387" s="54" t="str">
        <f t="shared" si="16"/>
        <v>66TIENDONA</v>
      </c>
      <c r="M387" s="201">
        <v>66</v>
      </c>
      <c r="N387" s="201" t="s">
        <v>190</v>
      </c>
      <c r="O387" s="242" t="s">
        <v>99</v>
      </c>
      <c r="P387" s="233">
        <v>66.666666666666671</v>
      </c>
      <c r="Q387" s="233">
        <v>65</v>
      </c>
      <c r="R387" s="233">
        <v>70</v>
      </c>
      <c r="S387" s="233"/>
      <c r="T387" s="233"/>
      <c r="U387" s="233"/>
      <c r="V387" s="45"/>
      <c r="W387" s="45"/>
    </row>
    <row r="388" spans="1:23" ht="15.75">
      <c r="A388" s="175" t="str">
        <f t="shared" si="17"/>
        <v/>
      </c>
      <c r="B388" s="202"/>
      <c r="C388" s="201"/>
      <c r="D388" s="241"/>
      <c r="E388" s="233"/>
      <c r="F388" s="233"/>
      <c r="G388" s="233"/>
      <c r="H388" s="233"/>
      <c r="I388" s="233"/>
      <c r="J388" s="233"/>
      <c r="L388" s="54" t="str">
        <f t="shared" si="16"/>
        <v>37TIENDONA</v>
      </c>
      <c r="M388" s="202">
        <v>37</v>
      </c>
      <c r="N388" s="201" t="s">
        <v>190</v>
      </c>
      <c r="O388" s="242" t="s">
        <v>75</v>
      </c>
      <c r="P388" s="233">
        <v>80</v>
      </c>
      <c r="Q388" s="233">
        <v>80</v>
      </c>
      <c r="R388" s="233">
        <v>80</v>
      </c>
      <c r="S388" s="233"/>
      <c r="T388" s="233"/>
      <c r="U388" s="233"/>
      <c r="V388" s="45"/>
      <c r="W388" s="45"/>
    </row>
    <row r="389" spans="1:23" ht="15.75">
      <c r="A389" s="175" t="str">
        <f t="shared" si="17"/>
        <v/>
      </c>
      <c r="B389" s="201"/>
      <c r="C389" s="201"/>
      <c r="D389" s="241"/>
      <c r="E389" s="233"/>
      <c r="F389" s="233"/>
      <c r="G389" s="233"/>
      <c r="H389" s="233"/>
      <c r="I389" s="233"/>
      <c r="J389" s="233"/>
      <c r="L389" s="54" t="str">
        <f t="shared" si="16"/>
        <v>37COJUTEPEQUE</v>
      </c>
      <c r="M389" s="201">
        <v>37</v>
      </c>
      <c r="N389" s="201" t="s">
        <v>179</v>
      </c>
      <c r="O389" s="242" t="s">
        <v>75</v>
      </c>
      <c r="P389" s="233">
        <v>150</v>
      </c>
      <c r="Q389" s="233">
        <v>150</v>
      </c>
      <c r="R389" s="233">
        <v>150</v>
      </c>
      <c r="S389" s="233"/>
      <c r="T389" s="233"/>
      <c r="U389" s="233"/>
      <c r="V389" s="45"/>
      <c r="W389" s="45"/>
    </row>
    <row r="390" spans="1:23" ht="15.75">
      <c r="A390" s="175" t="str">
        <f t="shared" si="17"/>
        <v/>
      </c>
      <c r="B390" s="202"/>
      <c r="C390" s="201"/>
      <c r="D390" s="241"/>
      <c r="E390" s="233"/>
      <c r="F390" s="233"/>
      <c r="G390" s="233"/>
      <c r="H390" s="233"/>
      <c r="I390" s="233"/>
      <c r="J390" s="233"/>
      <c r="L390" s="54" t="str">
        <f t="shared" si="16"/>
        <v>37CHALATENANGO</v>
      </c>
      <c r="M390" s="202">
        <v>37</v>
      </c>
      <c r="N390" s="201" t="s">
        <v>176</v>
      </c>
      <c r="O390" s="242" t="s">
        <v>75</v>
      </c>
      <c r="P390" s="233">
        <v>100</v>
      </c>
      <c r="Q390" s="233">
        <v>100</v>
      </c>
      <c r="R390" s="233">
        <v>100</v>
      </c>
      <c r="S390" s="233"/>
      <c r="T390" s="233"/>
      <c r="U390" s="233"/>
      <c r="V390" s="45"/>
      <c r="W390" s="45"/>
    </row>
    <row r="391" spans="1:23" ht="15.75">
      <c r="A391" s="175" t="str">
        <f t="shared" si="17"/>
        <v/>
      </c>
      <c r="B391" s="201"/>
      <c r="C391" s="201"/>
      <c r="D391" s="241"/>
      <c r="E391" s="233"/>
      <c r="F391" s="233"/>
      <c r="G391" s="233"/>
      <c r="H391" s="233"/>
      <c r="I391" s="233"/>
      <c r="J391" s="233"/>
      <c r="L391" s="54" t="str">
        <f t="shared" ref="L391:L454" si="18">+M391&amp;N391</f>
        <v>37SAN FRANCISCO GOTERA</v>
      </c>
      <c r="M391" s="201">
        <v>37</v>
      </c>
      <c r="N391" s="201" t="s">
        <v>182</v>
      </c>
      <c r="O391" s="242" t="s">
        <v>75</v>
      </c>
      <c r="P391" s="233">
        <v>200</v>
      </c>
      <c r="Q391" s="233">
        <v>200</v>
      </c>
      <c r="R391" s="233">
        <v>200</v>
      </c>
      <c r="S391" s="233"/>
      <c r="T391" s="233"/>
      <c r="U391" s="233"/>
      <c r="V391" s="45"/>
      <c r="W391" s="45"/>
    </row>
    <row r="392" spans="1:23" ht="15.75">
      <c r="A392" s="175" t="str">
        <f t="shared" si="17"/>
        <v/>
      </c>
      <c r="B392" s="201"/>
      <c r="C392" s="201"/>
      <c r="D392" s="241"/>
      <c r="E392" s="233"/>
      <c r="F392" s="233"/>
      <c r="G392" s="233"/>
      <c r="H392" s="233"/>
      <c r="I392" s="233"/>
      <c r="J392" s="233"/>
      <c r="L392" s="54" t="str">
        <f t="shared" si="18"/>
        <v>15TIENDONA</v>
      </c>
      <c r="M392" s="201">
        <v>15</v>
      </c>
      <c r="N392" s="201" t="s">
        <v>190</v>
      </c>
      <c r="O392" s="242" t="s">
        <v>57</v>
      </c>
      <c r="P392" s="233">
        <v>35</v>
      </c>
      <c r="Q392" s="233">
        <v>35</v>
      </c>
      <c r="R392" s="233">
        <v>35</v>
      </c>
      <c r="S392" s="233"/>
      <c r="T392" s="233"/>
      <c r="U392" s="233"/>
      <c r="V392" s="45"/>
      <c r="W392" s="45"/>
    </row>
    <row r="393" spans="1:23" ht="15.75">
      <c r="A393" s="175" t="str">
        <f t="shared" si="17"/>
        <v/>
      </c>
      <c r="B393" s="201"/>
      <c r="C393" s="201"/>
      <c r="D393" s="241"/>
      <c r="E393" s="233"/>
      <c r="F393" s="233"/>
      <c r="G393" s="233"/>
      <c r="H393" s="233"/>
      <c r="I393" s="233"/>
      <c r="J393" s="233"/>
      <c r="L393" s="54" t="str">
        <f t="shared" si="18"/>
        <v>15COJUTEPEQUE</v>
      </c>
      <c r="M393" s="201">
        <v>15</v>
      </c>
      <c r="N393" s="201" t="s">
        <v>179</v>
      </c>
      <c r="O393" s="242" t="s">
        <v>57</v>
      </c>
      <c r="P393" s="233">
        <v>35</v>
      </c>
      <c r="Q393" s="233">
        <v>35</v>
      </c>
      <c r="R393" s="233">
        <v>35</v>
      </c>
      <c r="S393" s="233"/>
      <c r="T393" s="233"/>
      <c r="U393" s="233"/>
      <c r="V393" s="45"/>
      <c r="W393" s="45"/>
    </row>
    <row r="394" spans="1:23" ht="15.75">
      <c r="A394" s="175" t="str">
        <f t="shared" si="17"/>
        <v/>
      </c>
      <c r="B394" s="201"/>
      <c r="C394" s="201"/>
      <c r="D394" s="241"/>
      <c r="E394" s="233"/>
      <c r="F394" s="233"/>
      <c r="G394" s="233"/>
      <c r="H394" s="233"/>
      <c r="I394" s="233"/>
      <c r="J394" s="233"/>
      <c r="L394" s="54" t="str">
        <f t="shared" si="18"/>
        <v>32TIENDONA</v>
      </c>
      <c r="M394" s="201">
        <v>32</v>
      </c>
      <c r="N394" s="201" t="s">
        <v>190</v>
      </c>
      <c r="O394" s="242" t="s">
        <v>72</v>
      </c>
      <c r="P394" s="233">
        <v>10</v>
      </c>
      <c r="Q394" s="233">
        <v>10</v>
      </c>
      <c r="R394" s="233">
        <v>10</v>
      </c>
      <c r="S394" s="233"/>
      <c r="T394" s="233"/>
      <c r="U394" s="233"/>
      <c r="V394" s="45"/>
      <c r="W394" s="45"/>
    </row>
    <row r="395" spans="1:23" ht="15.75">
      <c r="A395" s="175" t="str">
        <f t="shared" si="17"/>
        <v/>
      </c>
      <c r="B395" s="202"/>
      <c r="C395" s="201"/>
      <c r="D395" s="241"/>
      <c r="E395" s="233"/>
      <c r="F395" s="233"/>
      <c r="G395" s="233"/>
      <c r="H395" s="233"/>
      <c r="I395" s="233"/>
      <c r="J395" s="233"/>
      <c r="L395" s="54" t="str">
        <f t="shared" si="18"/>
        <v>41TIENDONA</v>
      </c>
      <c r="M395" s="202">
        <v>41</v>
      </c>
      <c r="N395" s="201" t="s">
        <v>190</v>
      </c>
      <c r="O395" s="242" t="s">
        <v>79</v>
      </c>
      <c r="P395" s="233">
        <v>59.25</v>
      </c>
      <c r="Q395" s="233">
        <v>58</v>
      </c>
      <c r="R395" s="233">
        <v>60</v>
      </c>
      <c r="S395" s="233"/>
      <c r="T395" s="233"/>
      <c r="U395" s="233"/>
      <c r="V395" s="45"/>
      <c r="W395" s="45"/>
    </row>
    <row r="396" spans="1:23" ht="15.75">
      <c r="A396" s="175" t="str">
        <f t="shared" si="17"/>
        <v/>
      </c>
      <c r="B396" s="201"/>
      <c r="C396" s="201"/>
      <c r="D396" s="241"/>
      <c r="E396" s="233"/>
      <c r="F396" s="233"/>
      <c r="G396" s="233"/>
      <c r="H396" s="233"/>
      <c r="I396" s="233"/>
      <c r="J396" s="233"/>
      <c r="L396" s="54" t="str">
        <f t="shared" si="18"/>
        <v>41SAN FRANCISCO GOTERA</v>
      </c>
      <c r="M396" s="201">
        <v>41</v>
      </c>
      <c r="N396" s="201" t="s">
        <v>182</v>
      </c>
      <c r="O396" s="242" t="s">
        <v>79</v>
      </c>
      <c r="P396" s="233">
        <v>65</v>
      </c>
      <c r="Q396" s="233">
        <v>65</v>
      </c>
      <c r="R396" s="233">
        <v>65</v>
      </c>
      <c r="S396" s="233"/>
      <c r="T396" s="233"/>
      <c r="U396" s="233"/>
      <c r="V396" s="45"/>
      <c r="W396" s="45"/>
    </row>
    <row r="397" spans="1:23" ht="15.75">
      <c r="A397" s="175" t="str">
        <f t="shared" si="17"/>
        <v/>
      </c>
      <c r="B397" s="201"/>
      <c r="C397" s="201"/>
      <c r="D397" s="241"/>
      <c r="E397" s="233"/>
      <c r="F397" s="233"/>
      <c r="G397" s="233"/>
      <c r="H397" s="233"/>
      <c r="I397" s="233"/>
      <c r="J397" s="233"/>
      <c r="L397" s="54" t="str">
        <f t="shared" si="18"/>
        <v>46TIENDONA</v>
      </c>
      <c r="M397" s="201">
        <v>46</v>
      </c>
      <c r="N397" s="201" t="s">
        <v>190</v>
      </c>
      <c r="O397" s="242" t="s">
        <v>84</v>
      </c>
      <c r="P397" s="233">
        <v>10</v>
      </c>
      <c r="Q397" s="233">
        <v>10</v>
      </c>
      <c r="R397" s="233">
        <v>10</v>
      </c>
      <c r="S397" s="233"/>
      <c r="T397" s="233"/>
      <c r="U397" s="233"/>
      <c r="V397" s="45"/>
      <c r="W397" s="45"/>
    </row>
    <row r="398" spans="1:23" ht="15.75">
      <c r="A398" s="175" t="str">
        <f t="shared" si="17"/>
        <v/>
      </c>
      <c r="B398" s="201"/>
      <c r="C398" s="201"/>
      <c r="D398" s="241"/>
      <c r="E398" s="233"/>
      <c r="F398" s="233"/>
      <c r="G398" s="233"/>
      <c r="H398" s="233"/>
      <c r="I398" s="233"/>
      <c r="J398" s="233"/>
      <c r="L398" s="54" t="str">
        <f t="shared" si="18"/>
        <v>46COJUTEPEQUE</v>
      </c>
      <c r="M398" s="201">
        <v>46</v>
      </c>
      <c r="N398" s="201" t="s">
        <v>179</v>
      </c>
      <c r="O398" s="242" t="s">
        <v>84</v>
      </c>
      <c r="P398" s="233">
        <v>14</v>
      </c>
      <c r="Q398" s="233">
        <v>14</v>
      </c>
      <c r="R398" s="233">
        <v>14</v>
      </c>
      <c r="S398" s="233"/>
      <c r="T398" s="233"/>
      <c r="U398" s="233"/>
      <c r="V398" s="45"/>
      <c r="W398" s="45"/>
    </row>
    <row r="399" spans="1:23" ht="15.75">
      <c r="A399" s="175" t="str">
        <f t="shared" si="17"/>
        <v/>
      </c>
      <c r="B399" s="201"/>
      <c r="C399" s="201"/>
      <c r="D399" s="241"/>
      <c r="E399" s="233"/>
      <c r="F399" s="233"/>
      <c r="G399" s="233"/>
      <c r="H399" s="233"/>
      <c r="I399" s="233"/>
      <c r="J399" s="233"/>
      <c r="L399" s="54" t="str">
        <f t="shared" si="18"/>
        <v>46CHALATENANGO</v>
      </c>
      <c r="M399" s="201">
        <v>46</v>
      </c>
      <c r="N399" s="201" t="s">
        <v>176</v>
      </c>
      <c r="O399" s="242" t="s">
        <v>84</v>
      </c>
      <c r="P399" s="233">
        <v>16</v>
      </c>
      <c r="Q399" s="233">
        <v>16</v>
      </c>
      <c r="R399" s="233">
        <v>16</v>
      </c>
      <c r="S399" s="233"/>
      <c r="T399" s="233"/>
      <c r="U399" s="233"/>
    </row>
    <row r="400" spans="1:23" ht="15.75">
      <c r="A400" s="175" t="str">
        <f t="shared" si="17"/>
        <v/>
      </c>
      <c r="B400" s="202"/>
      <c r="C400" s="201"/>
      <c r="D400" s="241"/>
      <c r="E400" s="233"/>
      <c r="F400" s="233"/>
      <c r="G400" s="233"/>
      <c r="H400" s="233"/>
      <c r="I400" s="233"/>
      <c r="J400" s="233"/>
      <c r="L400" s="54" t="str">
        <f t="shared" si="18"/>
        <v>13TIENDONA</v>
      </c>
      <c r="M400" s="202">
        <v>13</v>
      </c>
      <c r="N400" s="201" t="s">
        <v>190</v>
      </c>
      <c r="O400" s="242" t="s">
        <v>55</v>
      </c>
      <c r="P400" s="233">
        <v>100</v>
      </c>
      <c r="Q400" s="233">
        <v>100</v>
      </c>
      <c r="R400" s="233">
        <v>100</v>
      </c>
      <c r="S400" s="233"/>
      <c r="T400" s="233"/>
      <c r="U400" s="233"/>
    </row>
    <row r="401" spans="1:21" ht="15.75">
      <c r="A401" s="175" t="str">
        <f t="shared" si="17"/>
        <v/>
      </c>
      <c r="B401" s="201"/>
      <c r="C401" s="201"/>
      <c r="D401" s="241"/>
      <c r="E401" s="233"/>
      <c r="F401" s="233"/>
      <c r="G401" s="233"/>
      <c r="H401" s="233"/>
      <c r="I401" s="233"/>
      <c r="J401" s="233"/>
      <c r="L401" s="54" t="str">
        <f t="shared" si="18"/>
        <v>93TIENDONA</v>
      </c>
      <c r="M401" s="201">
        <v>93</v>
      </c>
      <c r="N401" s="201" t="s">
        <v>190</v>
      </c>
      <c r="O401" s="242" t="s">
        <v>123</v>
      </c>
      <c r="P401" s="233">
        <v>29.333333333333332</v>
      </c>
      <c r="Q401" s="233">
        <v>28</v>
      </c>
      <c r="R401" s="233">
        <v>30</v>
      </c>
      <c r="S401" s="233"/>
      <c r="T401" s="233"/>
      <c r="U401" s="233"/>
    </row>
    <row r="402" spans="1:21" ht="15.75">
      <c r="A402" s="175" t="str">
        <f t="shared" si="17"/>
        <v/>
      </c>
      <c r="B402" s="201"/>
      <c r="C402" s="201"/>
      <c r="D402" s="241"/>
      <c r="E402" s="233"/>
      <c r="F402" s="233"/>
      <c r="G402" s="233"/>
      <c r="H402" s="233"/>
      <c r="I402" s="233"/>
      <c r="J402" s="233"/>
      <c r="L402" s="54" t="str">
        <f t="shared" si="18"/>
        <v>76TIENDONA</v>
      </c>
      <c r="M402" s="201">
        <v>76</v>
      </c>
      <c r="N402" s="201" t="s">
        <v>190</v>
      </c>
      <c r="O402" s="242" t="s">
        <v>107</v>
      </c>
      <c r="P402" s="233">
        <v>5</v>
      </c>
      <c r="Q402" s="233">
        <v>5</v>
      </c>
      <c r="R402" s="233">
        <v>5</v>
      </c>
      <c r="S402" s="233"/>
      <c r="T402" s="233"/>
      <c r="U402" s="233"/>
    </row>
    <row r="403" spans="1:21" ht="15.75">
      <c r="A403" s="175" t="str">
        <f t="shared" ref="A403:A466" si="19">+B403&amp;C403</f>
        <v/>
      </c>
      <c r="B403" s="201"/>
      <c r="C403" s="201"/>
      <c r="D403" s="241"/>
      <c r="E403" s="233"/>
      <c r="F403" s="233"/>
      <c r="G403" s="233"/>
      <c r="H403" s="233"/>
      <c r="I403" s="233"/>
      <c r="J403" s="233"/>
      <c r="L403" s="54" t="str">
        <f t="shared" si="18"/>
        <v>67TIENDONA</v>
      </c>
      <c r="M403" s="201">
        <v>67</v>
      </c>
      <c r="N403" s="201" t="s">
        <v>190</v>
      </c>
      <c r="O403" s="242" t="s">
        <v>100</v>
      </c>
      <c r="P403" s="233">
        <v>61.666666666666664</v>
      </c>
      <c r="Q403" s="233">
        <v>60</v>
      </c>
      <c r="R403" s="233">
        <v>65</v>
      </c>
      <c r="S403" s="233"/>
      <c r="T403" s="233"/>
      <c r="U403" s="233"/>
    </row>
    <row r="404" spans="1:21" ht="15.75">
      <c r="A404" s="175" t="str">
        <f t="shared" si="19"/>
        <v/>
      </c>
      <c r="B404" s="201"/>
      <c r="C404" s="201"/>
      <c r="D404" s="241"/>
      <c r="E404" s="233"/>
      <c r="F404" s="233"/>
      <c r="G404" s="233"/>
      <c r="H404" s="233"/>
      <c r="I404" s="233"/>
      <c r="J404" s="233"/>
      <c r="L404" s="54" t="str">
        <f t="shared" si="18"/>
        <v>67SAN FRANCISCO GOTERA</v>
      </c>
      <c r="M404" s="201">
        <v>67</v>
      </c>
      <c r="N404" s="201" t="s">
        <v>182</v>
      </c>
      <c r="O404" s="242" t="s">
        <v>100</v>
      </c>
      <c r="P404" s="233">
        <v>50</v>
      </c>
      <c r="Q404" s="233">
        <v>50</v>
      </c>
      <c r="R404" s="233">
        <v>50</v>
      </c>
      <c r="S404" s="233"/>
      <c r="T404" s="233"/>
      <c r="U404" s="233"/>
    </row>
    <row r="405" spans="1:21" ht="15.75">
      <c r="A405" s="175" t="str">
        <f t="shared" si="19"/>
        <v/>
      </c>
      <c r="B405" s="202"/>
      <c r="C405" s="201"/>
      <c r="D405" s="241"/>
      <c r="E405" s="233"/>
      <c r="F405" s="233"/>
      <c r="G405" s="233"/>
      <c r="H405" s="233"/>
      <c r="I405" s="233"/>
      <c r="J405" s="233"/>
      <c r="L405" s="54" t="str">
        <f t="shared" si="18"/>
        <v>77TIENDONA</v>
      </c>
      <c r="M405" s="202">
        <v>77</v>
      </c>
      <c r="N405" s="201" t="s">
        <v>190</v>
      </c>
      <c r="O405" s="242" t="s">
        <v>108</v>
      </c>
      <c r="P405" s="233">
        <v>3</v>
      </c>
      <c r="Q405" s="233">
        <v>3</v>
      </c>
      <c r="R405" s="233">
        <v>3</v>
      </c>
      <c r="S405" s="233"/>
      <c r="T405" s="233"/>
      <c r="U405" s="233"/>
    </row>
    <row r="406" spans="1:21" ht="15.75">
      <c r="A406" s="175" t="str">
        <f t="shared" si="19"/>
        <v/>
      </c>
      <c r="B406" s="201"/>
      <c r="C406" s="201"/>
      <c r="D406" s="241"/>
      <c r="E406" s="233"/>
      <c r="F406" s="233"/>
      <c r="G406" s="233"/>
      <c r="H406" s="233"/>
      <c r="I406" s="233"/>
      <c r="J406" s="233"/>
      <c r="L406" s="54" t="str">
        <f t="shared" si="18"/>
        <v>77CHALATENANGO</v>
      </c>
      <c r="M406" s="201">
        <v>77</v>
      </c>
      <c r="N406" s="201" t="s">
        <v>176</v>
      </c>
      <c r="O406" s="242" t="s">
        <v>108</v>
      </c>
      <c r="P406" s="233">
        <v>6</v>
      </c>
      <c r="Q406" s="233">
        <v>6</v>
      </c>
      <c r="R406" s="233">
        <v>6</v>
      </c>
      <c r="S406" s="233"/>
      <c r="T406" s="233"/>
      <c r="U406" s="233"/>
    </row>
    <row r="407" spans="1:21" ht="15.75">
      <c r="A407" s="175" t="str">
        <f t="shared" si="19"/>
        <v/>
      </c>
      <c r="B407" s="201"/>
      <c r="C407" s="201"/>
      <c r="D407" s="241"/>
      <c r="E407" s="233"/>
      <c r="F407" s="233"/>
      <c r="G407" s="233"/>
      <c r="H407" s="233"/>
      <c r="I407" s="233"/>
      <c r="J407" s="233"/>
      <c r="L407" s="54" t="str">
        <f t="shared" si="18"/>
        <v>140TIENDONA</v>
      </c>
      <c r="M407" s="201">
        <v>140</v>
      </c>
      <c r="N407" s="201" t="s">
        <v>190</v>
      </c>
      <c r="O407" s="242" t="s">
        <v>224</v>
      </c>
      <c r="P407" s="233">
        <v>10</v>
      </c>
      <c r="Q407" s="233">
        <v>10</v>
      </c>
      <c r="R407" s="233">
        <v>10</v>
      </c>
      <c r="S407" s="233"/>
      <c r="T407" s="233"/>
      <c r="U407" s="233"/>
    </row>
    <row r="408" spans="1:21" ht="15.75">
      <c r="A408" s="175" t="str">
        <f t="shared" si="19"/>
        <v/>
      </c>
      <c r="B408" s="201"/>
      <c r="C408" s="201"/>
      <c r="D408" s="241"/>
      <c r="E408" s="233"/>
      <c r="F408" s="233"/>
      <c r="G408" s="233"/>
      <c r="H408" s="233"/>
      <c r="I408" s="233"/>
      <c r="J408" s="233"/>
      <c r="L408" s="54" t="str">
        <f t="shared" si="18"/>
        <v>140MERCADO CENTRAL</v>
      </c>
      <c r="M408" s="201">
        <v>140</v>
      </c>
      <c r="N408" s="201" t="s">
        <v>229</v>
      </c>
      <c r="O408" s="242" t="s">
        <v>224</v>
      </c>
      <c r="P408" s="233">
        <v>9</v>
      </c>
      <c r="Q408" s="233">
        <v>9</v>
      </c>
      <c r="R408" s="233">
        <v>9</v>
      </c>
      <c r="S408" s="233"/>
      <c r="T408" s="233"/>
      <c r="U408" s="233"/>
    </row>
    <row r="409" spans="1:21" ht="15.75">
      <c r="A409" s="175" t="str">
        <f t="shared" si="19"/>
        <v/>
      </c>
      <c r="B409" s="201"/>
      <c r="C409" s="201"/>
      <c r="D409" s="241"/>
      <c r="E409" s="233"/>
      <c r="F409" s="233"/>
      <c r="G409" s="233"/>
      <c r="H409" s="233"/>
      <c r="I409" s="233"/>
      <c r="J409" s="233"/>
      <c r="L409" s="54" t="str">
        <f t="shared" si="18"/>
        <v>140CHALATENANGO</v>
      </c>
      <c r="M409" s="201">
        <v>140</v>
      </c>
      <c r="N409" s="201" t="s">
        <v>176</v>
      </c>
      <c r="O409" s="242" t="s">
        <v>224</v>
      </c>
      <c r="P409" s="233">
        <v>9</v>
      </c>
      <c r="Q409" s="233">
        <v>9</v>
      </c>
      <c r="R409" s="233">
        <v>9</v>
      </c>
      <c r="S409" s="233"/>
      <c r="T409" s="233"/>
      <c r="U409" s="233"/>
    </row>
    <row r="410" spans="1:21" ht="15.75">
      <c r="A410" s="175" t="str">
        <f t="shared" si="19"/>
        <v/>
      </c>
      <c r="B410" s="202"/>
      <c r="C410" s="201"/>
      <c r="D410" s="241"/>
      <c r="E410" s="233"/>
      <c r="F410" s="233"/>
      <c r="G410" s="233"/>
      <c r="H410" s="233"/>
      <c r="I410" s="233"/>
      <c r="J410" s="233"/>
      <c r="L410" s="54" t="str">
        <f t="shared" si="18"/>
        <v>140SAN FRANCISCO GOTERA</v>
      </c>
      <c r="M410" s="202">
        <v>140</v>
      </c>
      <c r="N410" s="201" t="s">
        <v>182</v>
      </c>
      <c r="O410" s="242" t="s">
        <v>224</v>
      </c>
      <c r="P410" s="233">
        <v>9</v>
      </c>
      <c r="Q410" s="233">
        <v>9</v>
      </c>
      <c r="R410" s="233">
        <v>9</v>
      </c>
      <c r="S410" s="233"/>
      <c r="T410" s="233"/>
      <c r="U410" s="233"/>
    </row>
    <row r="411" spans="1:21" ht="15.75">
      <c r="A411" s="175" t="str">
        <f t="shared" si="19"/>
        <v/>
      </c>
      <c r="B411" s="201"/>
      <c r="C411" s="201"/>
      <c r="D411" s="241"/>
      <c r="E411" s="233"/>
      <c r="F411" s="233"/>
      <c r="G411" s="233"/>
      <c r="H411" s="233"/>
      <c r="I411" s="233"/>
      <c r="J411" s="233"/>
      <c r="L411" s="54" t="str">
        <f t="shared" si="18"/>
        <v xml:space="preserve">94GERARDO BARRIOS </v>
      </c>
      <c r="M411" s="201">
        <v>94</v>
      </c>
      <c r="N411" s="201" t="s">
        <v>262</v>
      </c>
      <c r="O411" s="242" t="s">
        <v>265</v>
      </c>
      <c r="P411" s="233">
        <v>100</v>
      </c>
      <c r="Q411" s="233">
        <v>100</v>
      </c>
      <c r="R411" s="233">
        <v>100</v>
      </c>
      <c r="S411" s="233"/>
      <c r="T411" s="233"/>
      <c r="U411" s="233"/>
    </row>
    <row r="412" spans="1:21" ht="15.75">
      <c r="A412" s="175" t="str">
        <f t="shared" si="19"/>
        <v/>
      </c>
      <c r="B412" s="201"/>
      <c r="C412" s="201"/>
      <c r="D412" s="241"/>
      <c r="E412" s="233"/>
      <c r="F412" s="233"/>
      <c r="G412" s="233"/>
      <c r="H412" s="233"/>
      <c r="I412" s="233"/>
      <c r="J412" s="233"/>
      <c r="L412" s="54" t="str">
        <f t="shared" si="18"/>
        <v>94MERCADO CENTRAL</v>
      </c>
      <c r="M412" s="201">
        <v>94</v>
      </c>
      <c r="N412" s="201" t="s">
        <v>229</v>
      </c>
      <c r="O412" s="242" t="s">
        <v>265</v>
      </c>
      <c r="P412" s="233">
        <v>100</v>
      </c>
      <c r="Q412" s="233">
        <v>100</v>
      </c>
      <c r="R412" s="233">
        <v>100</v>
      </c>
      <c r="S412" s="233">
        <v>1.1000000000000001</v>
      </c>
      <c r="T412" s="233">
        <v>1.1000000000000001</v>
      </c>
      <c r="U412" s="233">
        <v>1.1000000000000001</v>
      </c>
    </row>
    <row r="413" spans="1:21" ht="15.75">
      <c r="A413" s="175" t="str">
        <f t="shared" si="19"/>
        <v/>
      </c>
      <c r="B413" s="201"/>
      <c r="C413" s="201"/>
      <c r="D413" s="241"/>
      <c r="E413" s="233"/>
      <c r="F413" s="233"/>
      <c r="G413" s="233"/>
      <c r="H413" s="233"/>
      <c r="I413" s="233"/>
      <c r="J413" s="233"/>
      <c r="L413" s="54" t="str">
        <f t="shared" si="18"/>
        <v>94CHALATENANGO</v>
      </c>
      <c r="M413" s="201">
        <v>94</v>
      </c>
      <c r="N413" s="201" t="s">
        <v>176</v>
      </c>
      <c r="O413" s="242" t="s">
        <v>265</v>
      </c>
      <c r="P413" s="233"/>
      <c r="Q413" s="233"/>
      <c r="R413" s="233"/>
      <c r="S413" s="233">
        <v>1.5</v>
      </c>
      <c r="T413" s="233">
        <v>1.5</v>
      </c>
      <c r="U413" s="233">
        <v>1.5</v>
      </c>
    </row>
    <row r="414" spans="1:21" ht="15.75">
      <c r="A414" s="175" t="str">
        <f t="shared" si="19"/>
        <v/>
      </c>
      <c r="B414" s="201"/>
      <c r="C414" s="201"/>
      <c r="D414" s="241"/>
      <c r="E414" s="233"/>
      <c r="F414" s="233"/>
      <c r="G414" s="233"/>
      <c r="H414" s="233"/>
      <c r="I414" s="233"/>
      <c r="J414" s="233"/>
      <c r="L414" s="54" t="str">
        <f t="shared" si="18"/>
        <v>94SAN FRANCISCO GOTERA</v>
      </c>
      <c r="M414" s="201">
        <v>94</v>
      </c>
      <c r="N414" s="201" t="s">
        <v>182</v>
      </c>
      <c r="O414" s="242" t="s">
        <v>265</v>
      </c>
      <c r="P414" s="233"/>
      <c r="Q414" s="233"/>
      <c r="R414" s="233"/>
      <c r="S414" s="233">
        <v>1.25</v>
      </c>
      <c r="T414" s="233">
        <v>1.25</v>
      </c>
      <c r="U414" s="233">
        <v>1.25</v>
      </c>
    </row>
    <row r="415" spans="1:21" ht="15.75">
      <c r="A415" s="175" t="str">
        <f t="shared" si="19"/>
        <v/>
      </c>
      <c r="B415" s="202"/>
      <c r="C415" s="201"/>
      <c r="D415" s="241"/>
      <c r="E415" s="233"/>
      <c r="F415" s="233"/>
      <c r="G415" s="233"/>
      <c r="H415" s="233"/>
      <c r="I415" s="233"/>
      <c r="J415" s="233"/>
      <c r="L415" s="54" t="str">
        <f t="shared" si="18"/>
        <v xml:space="preserve">106GERARDO BARRIOS </v>
      </c>
      <c r="M415" s="202">
        <v>106</v>
      </c>
      <c r="N415" s="201" t="s">
        <v>262</v>
      </c>
      <c r="O415" s="242" t="s">
        <v>268</v>
      </c>
      <c r="P415" s="233">
        <v>50</v>
      </c>
      <c r="Q415" s="233">
        <v>50</v>
      </c>
      <c r="R415" s="233">
        <v>50</v>
      </c>
      <c r="S415" s="233"/>
      <c r="T415" s="233"/>
      <c r="U415" s="233"/>
    </row>
    <row r="416" spans="1:21" ht="15.75">
      <c r="A416" s="175" t="str">
        <f t="shared" si="19"/>
        <v/>
      </c>
      <c r="B416" s="201"/>
      <c r="C416" s="201"/>
      <c r="D416" s="241"/>
      <c r="E416" s="233"/>
      <c r="F416" s="233"/>
      <c r="G416" s="233"/>
      <c r="H416" s="233"/>
      <c r="I416" s="233"/>
      <c r="J416" s="233"/>
      <c r="L416" s="54" t="str">
        <f t="shared" si="18"/>
        <v>106MERCADO CENTRAL</v>
      </c>
      <c r="M416" s="201">
        <v>106</v>
      </c>
      <c r="N416" s="201" t="s">
        <v>229</v>
      </c>
      <c r="O416" s="242" t="s">
        <v>268</v>
      </c>
      <c r="P416" s="233">
        <v>52.5</v>
      </c>
      <c r="Q416" s="233">
        <v>50</v>
      </c>
      <c r="R416" s="233">
        <v>55</v>
      </c>
      <c r="S416" s="233">
        <v>0.6</v>
      </c>
      <c r="T416" s="233">
        <v>0.6</v>
      </c>
      <c r="U416" s="233">
        <v>0.6</v>
      </c>
    </row>
    <row r="417" spans="1:21" ht="15.75">
      <c r="A417" s="175" t="str">
        <f t="shared" si="19"/>
        <v/>
      </c>
      <c r="B417" s="201"/>
      <c r="C417" s="201"/>
      <c r="D417" s="241"/>
      <c r="E417" s="233"/>
      <c r="F417" s="233"/>
      <c r="G417" s="233"/>
      <c r="H417" s="233"/>
      <c r="I417" s="233"/>
      <c r="J417" s="233"/>
      <c r="L417" s="54" t="str">
        <f t="shared" si="18"/>
        <v>106CHALATENANGO</v>
      </c>
      <c r="M417" s="201">
        <v>106</v>
      </c>
      <c r="N417" s="201" t="s">
        <v>176</v>
      </c>
      <c r="O417" s="242" t="s">
        <v>268</v>
      </c>
      <c r="P417" s="233"/>
      <c r="Q417" s="233"/>
      <c r="R417" s="233"/>
      <c r="S417" s="233">
        <v>0.95</v>
      </c>
      <c r="T417" s="233">
        <v>0.9</v>
      </c>
      <c r="U417" s="233">
        <v>1</v>
      </c>
    </row>
    <row r="418" spans="1:21" ht="15.75">
      <c r="A418" s="175" t="str">
        <f t="shared" si="19"/>
        <v/>
      </c>
      <c r="B418" s="201"/>
      <c r="C418" s="201"/>
      <c r="D418" s="241"/>
      <c r="E418" s="233"/>
      <c r="F418" s="233"/>
      <c r="G418" s="233"/>
      <c r="H418" s="233"/>
      <c r="I418" s="233"/>
      <c r="J418" s="233"/>
      <c r="L418" s="54" t="str">
        <f t="shared" si="18"/>
        <v>106SAN FRANCISCO GOTERA</v>
      </c>
      <c r="M418" s="201">
        <v>106</v>
      </c>
      <c r="N418" s="201" t="s">
        <v>182</v>
      </c>
      <c r="O418" s="242" t="s">
        <v>268</v>
      </c>
      <c r="P418" s="233"/>
      <c r="Q418" s="233"/>
      <c r="R418" s="233"/>
      <c r="S418" s="233">
        <v>1</v>
      </c>
      <c r="T418" s="233">
        <v>1</v>
      </c>
      <c r="U418" s="233">
        <v>1</v>
      </c>
    </row>
    <row r="419" spans="1:21" ht="15.75">
      <c r="A419" s="175" t="str">
        <f t="shared" si="19"/>
        <v/>
      </c>
      <c r="B419" s="202"/>
      <c r="C419" s="201"/>
      <c r="D419" s="241"/>
      <c r="E419" s="233"/>
      <c r="F419" s="233"/>
      <c r="G419" s="233"/>
      <c r="H419" s="233"/>
      <c r="I419" s="233"/>
      <c r="J419" s="233"/>
      <c r="L419" s="54" t="str">
        <f t="shared" si="18"/>
        <v>104MERCADO CENTRAL</v>
      </c>
      <c r="M419" s="202">
        <v>104</v>
      </c>
      <c r="N419" s="201" t="s">
        <v>229</v>
      </c>
      <c r="O419" s="242" t="s">
        <v>213</v>
      </c>
      <c r="P419" s="233">
        <v>80</v>
      </c>
      <c r="Q419" s="233">
        <v>80</v>
      </c>
      <c r="R419" s="233">
        <v>80</v>
      </c>
      <c r="S419" s="233">
        <v>0.9</v>
      </c>
      <c r="T419" s="233">
        <v>0.9</v>
      </c>
      <c r="U419" s="233">
        <v>0.9</v>
      </c>
    </row>
    <row r="420" spans="1:21" ht="15.75">
      <c r="A420" s="175" t="str">
        <f t="shared" si="19"/>
        <v/>
      </c>
      <c r="B420" s="201"/>
      <c r="C420" s="201"/>
      <c r="D420" s="241"/>
      <c r="E420" s="233"/>
      <c r="F420" s="233"/>
      <c r="G420" s="233"/>
      <c r="H420" s="233"/>
      <c r="I420" s="233"/>
      <c r="J420" s="233"/>
      <c r="L420" s="54" t="str">
        <f t="shared" si="18"/>
        <v>104COJUTEPEQUE</v>
      </c>
      <c r="M420" s="201">
        <v>104</v>
      </c>
      <c r="N420" s="201" t="s">
        <v>179</v>
      </c>
      <c r="O420" s="242" t="s">
        <v>213</v>
      </c>
      <c r="P420" s="233">
        <v>75</v>
      </c>
      <c r="Q420" s="233">
        <v>75</v>
      </c>
      <c r="R420" s="233">
        <v>75</v>
      </c>
      <c r="S420" s="233">
        <v>1</v>
      </c>
      <c r="T420" s="233">
        <v>1</v>
      </c>
      <c r="U420" s="233">
        <v>1</v>
      </c>
    </row>
    <row r="421" spans="1:21" ht="15.75">
      <c r="A421" s="175" t="str">
        <f t="shared" si="19"/>
        <v/>
      </c>
      <c r="B421" s="201"/>
      <c r="C421" s="201"/>
      <c r="D421" s="241"/>
      <c r="E421" s="233"/>
      <c r="F421" s="233"/>
      <c r="G421" s="233"/>
      <c r="H421" s="233"/>
      <c r="I421" s="233"/>
      <c r="J421" s="233"/>
      <c r="L421" s="54" t="str">
        <f t="shared" si="18"/>
        <v>39TIENDONA</v>
      </c>
      <c r="M421" s="201">
        <v>39</v>
      </c>
      <c r="N421" s="201" t="s">
        <v>190</v>
      </c>
      <c r="O421" s="242" t="s">
        <v>77</v>
      </c>
      <c r="P421" s="233">
        <v>32.4</v>
      </c>
      <c r="Q421" s="233">
        <v>32</v>
      </c>
      <c r="R421" s="233">
        <v>33</v>
      </c>
      <c r="S421" s="233"/>
      <c r="T421" s="233"/>
      <c r="U421" s="233"/>
    </row>
    <row r="422" spans="1:21" ht="15.75">
      <c r="A422" s="175" t="str">
        <f t="shared" si="19"/>
        <v/>
      </c>
      <c r="B422" s="201"/>
      <c r="C422" s="201"/>
      <c r="D422" s="241"/>
      <c r="E422" s="233"/>
      <c r="F422" s="233"/>
      <c r="G422" s="233"/>
      <c r="H422" s="233"/>
      <c r="I422" s="233"/>
      <c r="J422" s="233"/>
      <c r="L422" s="54" t="str">
        <f t="shared" si="18"/>
        <v>39COJUTEPEQUE</v>
      </c>
      <c r="M422" s="201">
        <v>39</v>
      </c>
      <c r="N422" s="201" t="s">
        <v>179</v>
      </c>
      <c r="O422" s="242" t="s">
        <v>77</v>
      </c>
      <c r="P422" s="233">
        <v>35</v>
      </c>
      <c r="Q422" s="233">
        <v>35</v>
      </c>
      <c r="R422" s="233">
        <v>35</v>
      </c>
      <c r="S422" s="233"/>
      <c r="T422" s="233"/>
      <c r="U422" s="233"/>
    </row>
    <row r="423" spans="1:21" ht="15.75">
      <c r="A423" s="175" t="str">
        <f t="shared" si="19"/>
        <v/>
      </c>
      <c r="B423" s="201"/>
      <c r="C423" s="201"/>
      <c r="D423" s="241"/>
      <c r="E423" s="233"/>
      <c r="F423" s="233"/>
      <c r="G423" s="233"/>
      <c r="H423" s="233"/>
      <c r="I423" s="233"/>
      <c r="J423" s="233"/>
      <c r="L423" s="54" t="str">
        <f t="shared" si="18"/>
        <v>144TIENDONA</v>
      </c>
      <c r="M423" s="201">
        <v>144</v>
      </c>
      <c r="N423" s="201" t="s">
        <v>190</v>
      </c>
      <c r="O423" s="242" t="s">
        <v>244</v>
      </c>
      <c r="P423" s="233">
        <v>4.5</v>
      </c>
      <c r="Q423" s="233">
        <v>4.5</v>
      </c>
      <c r="R423" s="233">
        <v>4.5</v>
      </c>
      <c r="S423" s="233"/>
      <c r="T423" s="233"/>
      <c r="U423" s="233"/>
    </row>
    <row r="424" spans="1:21" ht="15.75">
      <c r="A424" s="175" t="str">
        <f t="shared" si="19"/>
        <v/>
      </c>
      <c r="B424" s="202"/>
      <c r="C424" s="201"/>
      <c r="D424" s="241"/>
      <c r="E424" s="233"/>
      <c r="F424" s="233"/>
      <c r="G424" s="233"/>
      <c r="H424" s="233"/>
      <c r="I424" s="233"/>
      <c r="J424" s="233"/>
      <c r="L424" s="54" t="str">
        <f t="shared" si="18"/>
        <v>144MERCADO CENTRAL</v>
      </c>
      <c r="M424" s="202">
        <v>144</v>
      </c>
      <c r="N424" s="201" t="s">
        <v>229</v>
      </c>
      <c r="O424" s="242" t="s">
        <v>244</v>
      </c>
      <c r="P424" s="233">
        <v>4.5</v>
      </c>
      <c r="Q424" s="233">
        <v>4.5</v>
      </c>
      <c r="R424" s="233">
        <v>4.5</v>
      </c>
      <c r="S424" s="233"/>
      <c r="T424" s="233"/>
      <c r="U424" s="233"/>
    </row>
    <row r="425" spans="1:21" ht="15.75">
      <c r="A425" s="175" t="str">
        <f t="shared" si="19"/>
        <v/>
      </c>
      <c r="B425" s="201"/>
      <c r="C425" s="201"/>
      <c r="D425" s="241"/>
      <c r="E425" s="233"/>
      <c r="F425" s="233"/>
      <c r="G425" s="233"/>
      <c r="H425" s="233"/>
      <c r="I425" s="233"/>
      <c r="J425" s="233"/>
      <c r="L425" s="54" t="str">
        <f t="shared" si="18"/>
        <v>123MERCADO CENTRAL</v>
      </c>
      <c r="M425" s="201">
        <v>123</v>
      </c>
      <c r="N425" s="201" t="s">
        <v>229</v>
      </c>
      <c r="O425" s="242" t="s">
        <v>289</v>
      </c>
      <c r="P425" s="233">
        <v>1.5</v>
      </c>
      <c r="Q425" s="233">
        <v>1.5</v>
      </c>
      <c r="R425" s="233">
        <v>1.5</v>
      </c>
      <c r="S425" s="233"/>
      <c r="T425" s="233"/>
      <c r="U425" s="233"/>
    </row>
    <row r="426" spans="1:21" ht="15.75">
      <c r="A426" s="175" t="str">
        <f t="shared" si="19"/>
        <v/>
      </c>
      <c r="B426" s="201"/>
      <c r="C426" s="201"/>
      <c r="D426" s="241"/>
      <c r="E426" s="233"/>
      <c r="F426" s="233"/>
      <c r="G426" s="233"/>
      <c r="H426" s="233"/>
      <c r="I426" s="233"/>
      <c r="J426" s="233"/>
      <c r="L426" s="54" t="str">
        <f t="shared" si="18"/>
        <v>123CHALATENANGO</v>
      </c>
      <c r="M426" s="201">
        <v>123</v>
      </c>
      <c r="N426" s="201" t="s">
        <v>176</v>
      </c>
      <c r="O426" s="242" t="s">
        <v>289</v>
      </c>
      <c r="P426" s="233">
        <v>1.5</v>
      </c>
      <c r="Q426" s="233">
        <v>1.4</v>
      </c>
      <c r="R426" s="233">
        <v>1.6</v>
      </c>
      <c r="S426" s="233"/>
      <c r="T426" s="233"/>
      <c r="U426" s="233"/>
    </row>
    <row r="427" spans="1:21" ht="15.75">
      <c r="A427" s="175" t="str">
        <f t="shared" si="19"/>
        <v/>
      </c>
      <c r="B427" s="201"/>
      <c r="C427" s="201"/>
      <c r="D427" s="241"/>
      <c r="E427" s="233"/>
      <c r="F427" s="233"/>
      <c r="G427" s="233"/>
      <c r="H427" s="233"/>
      <c r="I427" s="233"/>
      <c r="J427" s="233"/>
      <c r="L427" s="54" t="str">
        <f t="shared" si="18"/>
        <v>128MERCADO CENTRAL</v>
      </c>
      <c r="M427" s="201">
        <v>128</v>
      </c>
      <c r="N427" s="201" t="s">
        <v>229</v>
      </c>
      <c r="O427" s="242" t="s">
        <v>290</v>
      </c>
      <c r="P427" s="233">
        <v>58</v>
      </c>
      <c r="Q427" s="233">
        <v>58</v>
      </c>
      <c r="R427" s="233">
        <v>58</v>
      </c>
      <c r="S427" s="233"/>
      <c r="T427" s="233"/>
      <c r="U427" s="233"/>
    </row>
    <row r="428" spans="1:21" ht="15.75">
      <c r="A428" s="175" t="str">
        <f t="shared" si="19"/>
        <v/>
      </c>
      <c r="B428" s="201"/>
      <c r="C428" s="201"/>
      <c r="D428" s="241"/>
      <c r="E428" s="233"/>
      <c r="F428" s="233"/>
      <c r="G428" s="233"/>
      <c r="H428" s="233"/>
      <c r="I428" s="233"/>
      <c r="J428" s="233"/>
      <c r="L428" s="54" t="str">
        <f t="shared" si="18"/>
        <v>128COJUTEPEQUE</v>
      </c>
      <c r="M428" s="201">
        <v>128</v>
      </c>
      <c r="N428" s="201" t="s">
        <v>179</v>
      </c>
      <c r="O428" s="242" t="s">
        <v>290</v>
      </c>
      <c r="P428" s="233">
        <v>54.333333333333336</v>
      </c>
      <c r="Q428" s="233">
        <v>54</v>
      </c>
      <c r="R428" s="233">
        <v>55</v>
      </c>
      <c r="S428" s="233"/>
      <c r="T428" s="233"/>
      <c r="U428" s="233"/>
    </row>
    <row r="429" spans="1:21" ht="15.75">
      <c r="A429" s="175" t="str">
        <f t="shared" si="19"/>
        <v/>
      </c>
      <c r="B429" s="202"/>
      <c r="C429" s="201"/>
      <c r="D429" s="241"/>
      <c r="E429" s="233"/>
      <c r="F429" s="233"/>
      <c r="G429" s="233"/>
      <c r="H429" s="233"/>
      <c r="I429" s="233"/>
      <c r="J429" s="233"/>
      <c r="L429" s="54" t="str">
        <f t="shared" si="18"/>
        <v>129MERCADO CENTRAL</v>
      </c>
      <c r="M429" s="202">
        <v>129</v>
      </c>
      <c r="N429" s="201" t="s">
        <v>229</v>
      </c>
      <c r="O429" s="242" t="s">
        <v>291</v>
      </c>
      <c r="P429" s="233">
        <v>56.666666666666664</v>
      </c>
      <c r="Q429" s="233">
        <v>56</v>
      </c>
      <c r="R429" s="233">
        <v>57</v>
      </c>
      <c r="S429" s="233"/>
      <c r="T429" s="233"/>
      <c r="U429" s="233"/>
    </row>
    <row r="430" spans="1:21" ht="15.75">
      <c r="A430" s="175" t="str">
        <f t="shared" si="19"/>
        <v/>
      </c>
      <c r="B430" s="201"/>
      <c r="C430" s="201"/>
      <c r="D430" s="241"/>
      <c r="E430" s="233"/>
      <c r="F430" s="233"/>
      <c r="G430" s="233"/>
      <c r="H430" s="233"/>
      <c r="I430" s="233"/>
      <c r="J430" s="233"/>
      <c r="L430" s="54" t="str">
        <f t="shared" si="18"/>
        <v>129COJUTEPEQUE</v>
      </c>
      <c r="M430" s="201">
        <v>129</v>
      </c>
      <c r="N430" s="201" t="s">
        <v>179</v>
      </c>
      <c r="O430" s="242" t="s">
        <v>291</v>
      </c>
      <c r="P430" s="233">
        <v>52.333333333333336</v>
      </c>
      <c r="Q430" s="233">
        <v>52</v>
      </c>
      <c r="R430" s="233">
        <v>53</v>
      </c>
      <c r="S430" s="233"/>
      <c r="T430" s="233"/>
      <c r="U430" s="233"/>
    </row>
    <row r="431" spans="1:21" ht="15.75">
      <c r="A431" s="175" t="str">
        <f t="shared" si="19"/>
        <v/>
      </c>
      <c r="B431" s="201"/>
      <c r="C431" s="201"/>
      <c r="D431" s="241"/>
      <c r="E431" s="233"/>
      <c r="F431" s="233"/>
      <c r="G431" s="233"/>
      <c r="H431" s="233"/>
      <c r="I431" s="233"/>
      <c r="J431" s="233"/>
      <c r="L431" s="54" t="str">
        <f t="shared" si="18"/>
        <v>19TIENDONA</v>
      </c>
      <c r="M431" s="201">
        <v>19</v>
      </c>
      <c r="N431" s="201" t="s">
        <v>190</v>
      </c>
      <c r="O431" s="242" t="s">
        <v>137</v>
      </c>
      <c r="P431" s="233">
        <v>13</v>
      </c>
      <c r="Q431" s="233">
        <v>10</v>
      </c>
      <c r="R431" s="233">
        <v>14</v>
      </c>
      <c r="S431" s="233"/>
      <c r="T431" s="233"/>
      <c r="U431" s="233"/>
    </row>
    <row r="432" spans="1:21" ht="15.75">
      <c r="A432" s="175" t="str">
        <f t="shared" si="19"/>
        <v/>
      </c>
      <c r="B432" s="201"/>
      <c r="C432" s="201"/>
      <c r="D432" s="241"/>
      <c r="E432" s="233"/>
      <c r="F432" s="233"/>
      <c r="G432" s="233"/>
      <c r="H432" s="233"/>
      <c r="I432" s="233"/>
      <c r="J432" s="233"/>
      <c r="L432" s="54" t="str">
        <f t="shared" si="18"/>
        <v>47TIENDONA</v>
      </c>
      <c r="M432" s="201">
        <v>47</v>
      </c>
      <c r="N432" s="201" t="s">
        <v>190</v>
      </c>
      <c r="O432" s="242" t="s">
        <v>85</v>
      </c>
      <c r="P432" s="233">
        <v>39.333333333333336</v>
      </c>
      <c r="Q432" s="233">
        <v>38</v>
      </c>
      <c r="R432" s="233">
        <v>40</v>
      </c>
      <c r="S432" s="233"/>
      <c r="T432" s="233"/>
      <c r="U432" s="233"/>
    </row>
    <row r="433" spans="1:23" ht="15.75">
      <c r="A433" s="175" t="str">
        <f t="shared" si="19"/>
        <v/>
      </c>
      <c r="B433" s="201"/>
      <c r="C433" s="201"/>
      <c r="D433" s="241"/>
      <c r="E433" s="233"/>
      <c r="F433" s="233"/>
      <c r="G433" s="233"/>
      <c r="H433" s="233"/>
      <c r="I433" s="233"/>
      <c r="J433" s="233"/>
      <c r="L433" s="54" t="str">
        <f t="shared" si="18"/>
        <v>47CHALATENANGO</v>
      </c>
      <c r="M433" s="201">
        <v>47</v>
      </c>
      <c r="N433" s="201" t="s">
        <v>176</v>
      </c>
      <c r="O433" s="242" t="s">
        <v>85</v>
      </c>
      <c r="P433" s="233">
        <v>42</v>
      </c>
      <c r="Q433" s="233">
        <v>42</v>
      </c>
      <c r="R433" s="233">
        <v>42</v>
      </c>
      <c r="S433" s="233"/>
      <c r="T433" s="233"/>
      <c r="U433" s="233"/>
    </row>
    <row r="434" spans="1:23" ht="15.75">
      <c r="A434" s="175" t="str">
        <f t="shared" si="19"/>
        <v/>
      </c>
      <c r="B434" s="202"/>
      <c r="C434" s="201"/>
      <c r="D434" s="241"/>
      <c r="E434" s="233"/>
      <c r="F434" s="233"/>
      <c r="G434" s="233"/>
      <c r="H434" s="233"/>
      <c r="I434" s="233"/>
      <c r="J434" s="233"/>
      <c r="L434" s="54" t="str">
        <f t="shared" si="18"/>
        <v>47SAN FRANCISCO GOTERA</v>
      </c>
      <c r="M434" s="202">
        <v>47</v>
      </c>
      <c r="N434" s="201" t="s">
        <v>182</v>
      </c>
      <c r="O434" s="242" t="s">
        <v>85</v>
      </c>
      <c r="P434" s="233">
        <v>39</v>
      </c>
      <c r="Q434" s="233">
        <v>38</v>
      </c>
      <c r="R434" s="233">
        <v>40</v>
      </c>
      <c r="S434" s="233"/>
      <c r="T434" s="233"/>
      <c r="U434" s="233"/>
    </row>
    <row r="435" spans="1:23" ht="15.75">
      <c r="A435" s="175" t="str">
        <f t="shared" si="19"/>
        <v/>
      </c>
      <c r="B435" s="201"/>
      <c r="C435" s="201"/>
      <c r="D435" s="241"/>
      <c r="E435" s="233"/>
      <c r="F435" s="233"/>
      <c r="G435" s="233"/>
      <c r="H435" s="233"/>
      <c r="I435" s="233"/>
      <c r="J435" s="233"/>
      <c r="L435" s="54" t="str">
        <f t="shared" si="18"/>
        <v>18TIENDONA</v>
      </c>
      <c r="M435" s="201">
        <v>18</v>
      </c>
      <c r="N435" s="201" t="s">
        <v>190</v>
      </c>
      <c r="O435" s="242" t="s">
        <v>60</v>
      </c>
      <c r="P435" s="233">
        <v>15</v>
      </c>
      <c r="Q435" s="233">
        <v>12</v>
      </c>
      <c r="R435" s="233">
        <v>16</v>
      </c>
      <c r="S435" s="233"/>
      <c r="T435" s="233"/>
      <c r="U435" s="233"/>
    </row>
    <row r="436" spans="1:23" ht="15.75">
      <c r="A436" s="175" t="str">
        <f t="shared" si="19"/>
        <v/>
      </c>
      <c r="B436" s="201"/>
      <c r="C436" s="201"/>
      <c r="D436" s="241"/>
      <c r="E436" s="233"/>
      <c r="F436" s="233"/>
      <c r="G436" s="233"/>
      <c r="H436" s="233"/>
      <c r="I436" s="233"/>
      <c r="J436" s="233"/>
      <c r="L436" s="54" t="str">
        <f t="shared" si="18"/>
        <v>74TIENDONA</v>
      </c>
      <c r="M436" s="201">
        <v>74</v>
      </c>
      <c r="N436" s="201" t="s">
        <v>190</v>
      </c>
      <c r="O436" s="242" t="s">
        <v>105</v>
      </c>
      <c r="P436" s="233">
        <v>12</v>
      </c>
      <c r="Q436" s="233">
        <v>12</v>
      </c>
      <c r="R436" s="233">
        <v>12</v>
      </c>
      <c r="S436" s="233"/>
      <c r="T436" s="233"/>
      <c r="U436" s="233"/>
    </row>
    <row r="437" spans="1:23" ht="15.75">
      <c r="A437" s="175" t="str">
        <f t="shared" si="19"/>
        <v/>
      </c>
      <c r="B437" s="201"/>
      <c r="C437" s="201"/>
      <c r="D437" s="241"/>
      <c r="E437" s="233"/>
      <c r="F437" s="233"/>
      <c r="G437" s="233"/>
      <c r="H437" s="233"/>
      <c r="I437" s="233"/>
      <c r="J437" s="233"/>
      <c r="L437" s="54" t="str">
        <f t="shared" si="18"/>
        <v>74COJUTEPEQUE</v>
      </c>
      <c r="M437" s="201">
        <v>74</v>
      </c>
      <c r="N437" s="201" t="s">
        <v>179</v>
      </c>
      <c r="O437" s="242" t="s">
        <v>105</v>
      </c>
      <c r="P437" s="233">
        <v>10</v>
      </c>
      <c r="Q437" s="233">
        <v>10</v>
      </c>
      <c r="R437" s="233">
        <v>10</v>
      </c>
      <c r="S437" s="233"/>
      <c r="T437" s="233"/>
      <c r="U437" s="233"/>
    </row>
    <row r="438" spans="1:23" ht="15.75">
      <c r="A438" s="175" t="str">
        <f t="shared" si="19"/>
        <v/>
      </c>
      <c r="B438" s="201"/>
      <c r="C438" s="201"/>
      <c r="D438" s="241"/>
      <c r="E438" s="233"/>
      <c r="F438" s="233"/>
      <c r="G438" s="233"/>
      <c r="H438" s="233"/>
      <c r="I438" s="233"/>
      <c r="J438" s="233"/>
      <c r="L438" s="54" t="str">
        <f t="shared" si="18"/>
        <v>74SAN FRANCISCO GOTERA</v>
      </c>
      <c r="M438" s="201">
        <v>74</v>
      </c>
      <c r="N438" s="201" t="s">
        <v>182</v>
      </c>
      <c r="O438" s="242" t="s">
        <v>105</v>
      </c>
      <c r="P438" s="233">
        <v>18</v>
      </c>
      <c r="Q438" s="233">
        <v>18</v>
      </c>
      <c r="R438" s="233">
        <v>18</v>
      </c>
      <c r="S438" s="233"/>
      <c r="T438" s="233"/>
      <c r="U438" s="233"/>
    </row>
    <row r="439" spans="1:23" ht="15.75">
      <c r="A439" s="175" t="str">
        <f t="shared" si="19"/>
        <v/>
      </c>
      <c r="B439" s="202"/>
      <c r="C439" s="201"/>
      <c r="D439" s="241"/>
      <c r="E439" s="233"/>
      <c r="F439" s="233"/>
      <c r="G439" s="233"/>
      <c r="H439" s="233"/>
      <c r="I439" s="233"/>
      <c r="J439" s="233"/>
      <c r="L439" s="54" t="str">
        <f t="shared" si="18"/>
        <v>75TIENDONA</v>
      </c>
      <c r="M439" s="202">
        <v>75</v>
      </c>
      <c r="N439" s="201" t="s">
        <v>190</v>
      </c>
      <c r="O439" s="242" t="s">
        <v>106</v>
      </c>
      <c r="P439" s="233">
        <v>8</v>
      </c>
      <c r="Q439" s="233">
        <v>8</v>
      </c>
      <c r="R439" s="233">
        <v>8</v>
      </c>
      <c r="S439" s="233"/>
      <c r="T439" s="233"/>
      <c r="U439" s="233"/>
    </row>
    <row r="440" spans="1:23" ht="15.75">
      <c r="A440" s="175" t="str">
        <f t="shared" si="19"/>
        <v/>
      </c>
      <c r="B440" s="201"/>
      <c r="C440" s="201"/>
      <c r="D440" s="241"/>
      <c r="E440" s="233"/>
      <c r="F440" s="233"/>
      <c r="G440" s="233"/>
      <c r="H440" s="233"/>
      <c r="I440" s="233"/>
      <c r="J440" s="233"/>
      <c r="L440" s="54" t="str">
        <f t="shared" si="18"/>
        <v>75CHALATENANGO</v>
      </c>
      <c r="M440" s="201">
        <v>75</v>
      </c>
      <c r="N440" s="201" t="s">
        <v>176</v>
      </c>
      <c r="O440" s="242" t="s">
        <v>106</v>
      </c>
      <c r="P440" s="233">
        <v>10</v>
      </c>
      <c r="Q440" s="233">
        <v>10</v>
      </c>
      <c r="R440" s="233">
        <v>10</v>
      </c>
      <c r="S440" s="233"/>
      <c r="T440" s="233"/>
      <c r="U440" s="233"/>
    </row>
    <row r="441" spans="1:23" ht="15.75">
      <c r="A441" s="175" t="str">
        <f t="shared" si="19"/>
        <v/>
      </c>
      <c r="B441" s="201"/>
      <c r="C441" s="201"/>
      <c r="D441" s="241"/>
      <c r="E441" s="233"/>
      <c r="F441" s="233"/>
      <c r="G441" s="233"/>
      <c r="H441" s="233"/>
      <c r="I441" s="233"/>
      <c r="J441" s="233"/>
      <c r="L441" s="54" t="str">
        <f t="shared" si="18"/>
        <v>12TIENDONA</v>
      </c>
      <c r="M441" s="201">
        <v>12</v>
      </c>
      <c r="N441" s="201" t="s">
        <v>190</v>
      </c>
      <c r="O441" s="242" t="s">
        <v>54</v>
      </c>
      <c r="P441" s="233">
        <v>20</v>
      </c>
      <c r="Q441" s="233">
        <v>20</v>
      </c>
      <c r="R441" s="233">
        <v>20</v>
      </c>
      <c r="S441" s="233"/>
      <c r="T441" s="233"/>
      <c r="U441" s="233"/>
    </row>
    <row r="442" spans="1:23" ht="15.75">
      <c r="A442" s="175" t="str">
        <f t="shared" si="19"/>
        <v/>
      </c>
      <c r="B442" s="201"/>
      <c r="C442" s="201"/>
      <c r="D442" s="241"/>
      <c r="E442" s="233"/>
      <c r="F442" s="233"/>
      <c r="G442" s="233"/>
      <c r="H442" s="233"/>
      <c r="I442" s="233"/>
      <c r="J442" s="233"/>
      <c r="L442" s="54" t="str">
        <f t="shared" si="18"/>
        <v>81TIENDONA</v>
      </c>
      <c r="M442" s="201">
        <v>81</v>
      </c>
      <c r="N442" s="201" t="s">
        <v>190</v>
      </c>
      <c r="O442" s="242" t="s">
        <v>112</v>
      </c>
      <c r="P442" s="233">
        <v>14.5</v>
      </c>
      <c r="Q442" s="233">
        <v>14</v>
      </c>
      <c r="R442" s="233">
        <v>15</v>
      </c>
      <c r="S442" s="233"/>
      <c r="T442" s="233"/>
      <c r="U442" s="233"/>
    </row>
    <row r="443" spans="1:23" ht="15.75">
      <c r="A443" s="175" t="str">
        <f t="shared" si="19"/>
        <v/>
      </c>
      <c r="B443" s="202"/>
      <c r="C443" s="201"/>
      <c r="D443" s="241"/>
      <c r="E443" s="233"/>
      <c r="F443" s="233"/>
      <c r="G443" s="233"/>
      <c r="H443" s="233"/>
      <c r="I443" s="233"/>
      <c r="J443" s="233"/>
      <c r="L443" s="54" t="str">
        <f t="shared" si="18"/>
        <v>82TIENDONA</v>
      </c>
      <c r="M443" s="202">
        <v>82</v>
      </c>
      <c r="N443" s="201" t="s">
        <v>190</v>
      </c>
      <c r="O443" s="242" t="s">
        <v>113</v>
      </c>
      <c r="P443" s="233">
        <v>14</v>
      </c>
      <c r="Q443" s="233">
        <v>14</v>
      </c>
      <c r="R443" s="233">
        <v>14</v>
      </c>
      <c r="S443" s="233"/>
      <c r="T443" s="233"/>
      <c r="U443" s="233"/>
    </row>
    <row r="444" spans="1:23" ht="15.75">
      <c r="A444" s="175" t="str">
        <f t="shared" si="19"/>
        <v/>
      </c>
      <c r="B444" s="201"/>
      <c r="C444" s="201"/>
      <c r="D444" s="241"/>
      <c r="E444" s="233"/>
      <c r="F444" s="233"/>
      <c r="G444" s="233"/>
      <c r="H444" s="233"/>
      <c r="I444" s="233"/>
      <c r="J444" s="233"/>
      <c r="L444" s="54" t="str">
        <f t="shared" si="18"/>
        <v>2COJUTEPEQUE</v>
      </c>
      <c r="M444" s="201">
        <v>2</v>
      </c>
      <c r="N444" s="201" t="s">
        <v>179</v>
      </c>
      <c r="O444" s="242" t="s">
        <v>125</v>
      </c>
      <c r="P444" s="233">
        <v>42</v>
      </c>
      <c r="Q444" s="233">
        <v>40</v>
      </c>
      <c r="R444" s="233">
        <v>43</v>
      </c>
      <c r="S444" s="233">
        <v>0.53333333333333333</v>
      </c>
      <c r="T444" s="233">
        <v>0.5</v>
      </c>
      <c r="U444" s="233">
        <v>0.55000000000000004</v>
      </c>
    </row>
    <row r="445" spans="1:23" ht="15.75">
      <c r="A445" s="175" t="str">
        <f t="shared" si="19"/>
        <v/>
      </c>
      <c r="B445" s="201"/>
      <c r="C445" s="201"/>
      <c r="D445" s="241"/>
      <c r="E445" s="233"/>
      <c r="F445" s="233"/>
      <c r="G445" s="233"/>
      <c r="H445" s="233"/>
      <c r="I445" s="233"/>
      <c r="J445" s="233"/>
      <c r="L445" s="54" t="str">
        <f t="shared" si="18"/>
        <v>2CHALATENANGO</v>
      </c>
      <c r="M445" s="201">
        <v>2</v>
      </c>
      <c r="N445" s="201" t="s">
        <v>176</v>
      </c>
      <c r="O445" s="242" t="s">
        <v>125</v>
      </c>
      <c r="P445" s="233"/>
      <c r="Q445" s="233"/>
      <c r="R445" s="233"/>
      <c r="S445" s="233">
        <v>0.6</v>
      </c>
      <c r="T445" s="233">
        <v>0.6</v>
      </c>
      <c r="U445" s="233">
        <v>0.6</v>
      </c>
      <c r="W445" s="192"/>
    </row>
    <row r="446" spans="1:23" ht="15.75">
      <c r="A446" s="175" t="str">
        <f t="shared" si="19"/>
        <v/>
      </c>
      <c r="B446" s="201"/>
      <c r="C446" s="201"/>
      <c r="D446" s="241"/>
      <c r="E446" s="233"/>
      <c r="F446" s="233"/>
      <c r="G446" s="233"/>
      <c r="H446" s="233"/>
      <c r="I446" s="233"/>
      <c r="J446" s="233"/>
      <c r="L446" s="54" t="str">
        <f t="shared" si="18"/>
        <v>28COJUTEPEQUE</v>
      </c>
      <c r="M446" s="201">
        <v>28</v>
      </c>
      <c r="N446" s="201" t="s">
        <v>179</v>
      </c>
      <c r="O446" s="242" t="s">
        <v>69</v>
      </c>
      <c r="P446" s="233">
        <v>45</v>
      </c>
      <c r="Q446" s="233">
        <v>45</v>
      </c>
      <c r="R446" s="233">
        <v>45</v>
      </c>
      <c r="S446" s="233"/>
      <c r="T446" s="233"/>
      <c r="U446" s="233"/>
      <c r="W446" s="192"/>
    </row>
    <row r="447" spans="1:23" ht="15.75">
      <c r="A447" s="175" t="str">
        <f t="shared" si="19"/>
        <v/>
      </c>
      <c r="B447" s="201"/>
      <c r="C447" s="201"/>
      <c r="D447" s="241"/>
      <c r="E447" s="233"/>
      <c r="F447" s="233"/>
      <c r="G447" s="233"/>
      <c r="H447" s="233"/>
      <c r="I447" s="233"/>
      <c r="J447" s="233"/>
      <c r="L447" s="54" t="str">
        <f t="shared" si="18"/>
        <v>61CHALATENANGO</v>
      </c>
      <c r="M447" s="201">
        <v>61</v>
      </c>
      <c r="N447" s="201" t="s">
        <v>176</v>
      </c>
      <c r="O447" s="242" t="s">
        <v>136</v>
      </c>
      <c r="P447" s="233">
        <v>28</v>
      </c>
      <c r="Q447" s="233">
        <v>28</v>
      </c>
      <c r="R447" s="233">
        <v>28</v>
      </c>
      <c r="S447" s="233"/>
      <c r="T447" s="233"/>
      <c r="U447" s="233"/>
      <c r="W447" s="192"/>
    </row>
    <row r="448" spans="1:23" ht="15.75">
      <c r="A448" s="175" t="str">
        <f t="shared" si="19"/>
        <v/>
      </c>
      <c r="B448" s="201"/>
      <c r="C448" s="201"/>
      <c r="D448" s="241"/>
      <c r="E448" s="233"/>
      <c r="F448" s="233"/>
      <c r="G448" s="233"/>
      <c r="H448" s="233"/>
      <c r="I448" s="233"/>
      <c r="J448" s="233"/>
      <c r="L448" s="54" t="str">
        <f t="shared" si="18"/>
        <v>83TIENDONA</v>
      </c>
      <c r="M448" s="201">
        <v>83</v>
      </c>
      <c r="N448" s="201" t="s">
        <v>190</v>
      </c>
      <c r="O448" s="242" t="s">
        <v>114</v>
      </c>
      <c r="P448" s="233">
        <v>18</v>
      </c>
      <c r="Q448" s="233">
        <v>18</v>
      </c>
      <c r="R448" s="233">
        <v>18</v>
      </c>
      <c r="S448" s="233"/>
      <c r="T448" s="233"/>
      <c r="U448" s="233"/>
      <c r="W448" s="192"/>
    </row>
    <row r="449" spans="1:23" ht="15.75">
      <c r="A449" s="175" t="str">
        <f t="shared" si="19"/>
        <v/>
      </c>
      <c r="B449" s="202"/>
      <c r="C449" s="201"/>
      <c r="D449" s="241"/>
      <c r="E449" s="233"/>
      <c r="F449" s="233"/>
      <c r="G449" s="233"/>
      <c r="H449" s="233"/>
      <c r="I449" s="233"/>
      <c r="J449" s="233"/>
      <c r="L449" s="54" t="str">
        <f t="shared" si="18"/>
        <v>83COJUTEPEQUE</v>
      </c>
      <c r="M449" s="202">
        <v>83</v>
      </c>
      <c r="N449" s="201" t="s">
        <v>179</v>
      </c>
      <c r="O449" s="242" t="s">
        <v>114</v>
      </c>
      <c r="P449" s="233">
        <v>12</v>
      </c>
      <c r="Q449" s="233">
        <v>12</v>
      </c>
      <c r="R449" s="233">
        <v>12</v>
      </c>
      <c r="S449" s="233"/>
      <c r="T449" s="233"/>
      <c r="U449" s="233"/>
      <c r="W449" s="192"/>
    </row>
    <row r="450" spans="1:23" ht="15.75">
      <c r="A450" s="175" t="str">
        <f t="shared" si="19"/>
        <v/>
      </c>
      <c r="B450" s="201"/>
      <c r="C450" s="201"/>
      <c r="D450" s="241"/>
      <c r="E450" s="233"/>
      <c r="F450" s="233"/>
      <c r="G450" s="233"/>
      <c r="H450" s="233"/>
      <c r="I450" s="233"/>
      <c r="J450" s="233"/>
      <c r="L450" s="54" t="str">
        <f t="shared" si="18"/>
        <v>83CHALATENANGO</v>
      </c>
      <c r="M450" s="201">
        <v>83</v>
      </c>
      <c r="N450" s="201" t="s">
        <v>176</v>
      </c>
      <c r="O450" s="242" t="s">
        <v>114</v>
      </c>
      <c r="P450" s="233">
        <v>10</v>
      </c>
      <c r="Q450" s="233">
        <v>10</v>
      </c>
      <c r="R450" s="233">
        <v>10</v>
      </c>
      <c r="S450" s="233"/>
      <c r="T450" s="233"/>
      <c r="U450" s="233"/>
      <c r="W450" s="192"/>
    </row>
    <row r="451" spans="1:23" ht="15.75">
      <c r="A451" s="175" t="str">
        <f t="shared" si="19"/>
        <v/>
      </c>
      <c r="B451" s="201"/>
      <c r="C451" s="201"/>
      <c r="D451" s="241"/>
      <c r="E451" s="233"/>
      <c r="F451" s="233"/>
      <c r="G451" s="233"/>
      <c r="H451" s="233"/>
      <c r="I451" s="233"/>
      <c r="J451" s="233"/>
      <c r="L451" s="54" t="str">
        <f t="shared" si="18"/>
        <v>91CHALATENANGO</v>
      </c>
      <c r="M451" s="201">
        <v>91</v>
      </c>
      <c r="N451" s="201" t="s">
        <v>176</v>
      </c>
      <c r="O451" s="242" t="s">
        <v>142</v>
      </c>
      <c r="P451" s="233">
        <v>12</v>
      </c>
      <c r="Q451" s="233">
        <v>12</v>
      </c>
      <c r="R451" s="233">
        <v>12</v>
      </c>
      <c r="S451" s="233"/>
      <c r="T451" s="233"/>
      <c r="U451" s="233"/>
      <c r="W451" s="192"/>
    </row>
    <row r="452" spans="1:23" ht="15.75">
      <c r="A452" s="175" t="str">
        <f t="shared" si="19"/>
        <v/>
      </c>
      <c r="B452" s="201"/>
      <c r="C452" s="201"/>
      <c r="D452" s="241"/>
      <c r="E452" s="233"/>
      <c r="F452" s="233"/>
      <c r="G452" s="233"/>
      <c r="H452" s="233"/>
      <c r="I452" s="233"/>
      <c r="J452" s="233"/>
      <c r="L452" s="54" t="str">
        <f t="shared" si="18"/>
        <v/>
      </c>
      <c r="M452" s="201"/>
      <c r="N452" s="201"/>
      <c r="O452" s="241"/>
      <c r="P452" s="233"/>
      <c r="Q452" s="233"/>
      <c r="R452" s="233"/>
      <c r="S452" s="233"/>
      <c r="T452" s="233"/>
      <c r="U452" s="233"/>
      <c r="W452" s="192"/>
    </row>
    <row r="453" spans="1:23" ht="15.75">
      <c r="A453" s="175" t="str">
        <f t="shared" si="19"/>
        <v/>
      </c>
      <c r="B453" s="201"/>
      <c r="C453" s="201"/>
      <c r="D453" s="241"/>
      <c r="E453" s="233"/>
      <c r="F453" s="233"/>
      <c r="G453" s="233"/>
      <c r="H453" s="233"/>
      <c r="I453" s="233"/>
      <c r="J453" s="233"/>
      <c r="L453" s="54" t="str">
        <f t="shared" si="18"/>
        <v/>
      </c>
      <c r="M453" s="201"/>
      <c r="N453" s="201"/>
      <c r="O453" s="241"/>
      <c r="P453" s="233"/>
      <c r="Q453" s="233"/>
      <c r="R453" s="233"/>
      <c r="S453" s="233"/>
      <c r="T453" s="233"/>
      <c r="U453" s="233"/>
      <c r="W453" s="192"/>
    </row>
    <row r="454" spans="1:23" ht="15.75">
      <c r="A454" s="175" t="str">
        <f t="shared" si="19"/>
        <v/>
      </c>
      <c r="B454" s="202"/>
      <c r="C454" s="201"/>
      <c r="D454" s="241"/>
      <c r="E454" s="233"/>
      <c r="F454" s="233"/>
      <c r="G454" s="233"/>
      <c r="H454" s="233"/>
      <c r="I454" s="233"/>
      <c r="J454" s="233"/>
      <c r="L454" s="54" t="str">
        <f t="shared" si="18"/>
        <v/>
      </c>
      <c r="M454" s="202"/>
      <c r="N454" s="201"/>
      <c r="O454" s="241"/>
      <c r="P454" s="233"/>
      <c r="Q454" s="233"/>
      <c r="R454" s="233"/>
      <c r="S454" s="233"/>
      <c r="T454" s="233"/>
      <c r="U454" s="233"/>
      <c r="W454" s="192"/>
    </row>
    <row r="455" spans="1:23" ht="15.75">
      <c r="A455" s="175" t="str">
        <f t="shared" si="19"/>
        <v/>
      </c>
      <c r="B455" s="201"/>
      <c r="C455" s="201"/>
      <c r="D455" s="241"/>
      <c r="E455" s="233"/>
      <c r="F455" s="233"/>
      <c r="G455" s="233"/>
      <c r="H455" s="233"/>
      <c r="I455" s="233"/>
      <c r="J455" s="233"/>
      <c r="L455" s="54" t="str">
        <f t="shared" ref="L455:L518" si="20">+M455&amp;N455</f>
        <v/>
      </c>
      <c r="M455" s="201"/>
      <c r="N455" s="201"/>
      <c r="O455" s="241"/>
      <c r="P455" s="233"/>
      <c r="Q455" s="233"/>
      <c r="R455" s="233"/>
      <c r="S455" s="233"/>
      <c r="T455" s="233"/>
      <c r="U455" s="233"/>
      <c r="W455" s="192"/>
    </row>
    <row r="456" spans="1:23" ht="15.75">
      <c r="A456" s="175" t="str">
        <f t="shared" si="19"/>
        <v/>
      </c>
      <c r="B456" s="201"/>
      <c r="C456" s="201"/>
      <c r="D456" s="241"/>
      <c r="E456" s="233"/>
      <c r="F456" s="233"/>
      <c r="G456" s="233"/>
      <c r="H456" s="233"/>
      <c r="I456" s="233"/>
      <c r="J456" s="233"/>
      <c r="L456" s="54" t="str">
        <f t="shared" si="20"/>
        <v/>
      </c>
      <c r="M456" s="201"/>
      <c r="N456" s="201"/>
      <c r="O456" s="241"/>
      <c r="P456" s="233"/>
      <c r="Q456" s="233"/>
      <c r="R456" s="233"/>
      <c r="S456" s="233"/>
      <c r="T456" s="233"/>
      <c r="U456" s="233"/>
      <c r="W456" s="192"/>
    </row>
    <row r="457" spans="1:23" ht="15.75">
      <c r="A457" s="175" t="str">
        <f t="shared" si="19"/>
        <v/>
      </c>
      <c r="B457" s="201"/>
      <c r="C457" s="201"/>
      <c r="D457" s="241"/>
      <c r="E457" s="233"/>
      <c r="F457" s="233"/>
      <c r="G457" s="233"/>
      <c r="H457" s="233"/>
      <c r="I457" s="233"/>
      <c r="J457" s="233"/>
      <c r="L457" s="54" t="str">
        <f t="shared" si="20"/>
        <v/>
      </c>
      <c r="M457" s="201"/>
      <c r="N457" s="201"/>
      <c r="O457" s="241"/>
      <c r="P457" s="233"/>
      <c r="Q457" s="233"/>
      <c r="R457" s="233"/>
      <c r="S457" s="233"/>
      <c r="T457" s="233"/>
      <c r="U457" s="233"/>
      <c r="W457" s="192"/>
    </row>
    <row r="458" spans="1:23" ht="15.75">
      <c r="A458" s="175" t="str">
        <f t="shared" si="19"/>
        <v/>
      </c>
      <c r="B458" s="201"/>
      <c r="C458" s="201"/>
      <c r="D458" s="241"/>
      <c r="E458" s="233"/>
      <c r="F458" s="233"/>
      <c r="G458" s="233"/>
      <c r="H458" s="233"/>
      <c r="I458" s="233"/>
      <c r="J458" s="233"/>
      <c r="L458" s="54" t="str">
        <f t="shared" si="20"/>
        <v/>
      </c>
      <c r="M458" s="201"/>
      <c r="N458" s="201"/>
      <c r="O458" s="241"/>
      <c r="P458" s="233"/>
      <c r="Q458" s="233"/>
      <c r="R458" s="233"/>
      <c r="S458" s="233"/>
      <c r="T458" s="233"/>
      <c r="U458" s="233"/>
      <c r="W458" s="192"/>
    </row>
    <row r="459" spans="1:23" ht="15.75">
      <c r="A459" s="175" t="str">
        <f t="shared" si="19"/>
        <v/>
      </c>
      <c r="B459" s="201"/>
      <c r="C459" s="201"/>
      <c r="D459" s="241"/>
      <c r="E459" s="233"/>
      <c r="F459" s="233"/>
      <c r="G459" s="233"/>
      <c r="H459" s="233"/>
      <c r="I459" s="233"/>
      <c r="J459" s="233"/>
      <c r="L459" s="54" t="str">
        <f t="shared" si="20"/>
        <v/>
      </c>
      <c r="M459" s="201"/>
      <c r="N459" s="201"/>
      <c r="O459" s="241"/>
      <c r="P459" s="233"/>
      <c r="Q459" s="233"/>
      <c r="R459" s="233"/>
      <c r="S459" s="233"/>
      <c r="T459" s="233"/>
      <c r="U459" s="233"/>
      <c r="W459" s="192"/>
    </row>
    <row r="460" spans="1:23" ht="15.75">
      <c r="A460" s="175" t="str">
        <f t="shared" si="19"/>
        <v/>
      </c>
      <c r="B460" s="202"/>
      <c r="C460" s="201"/>
      <c r="D460" s="241"/>
      <c r="E460" s="233"/>
      <c r="F460" s="233"/>
      <c r="G460" s="233"/>
      <c r="H460" s="233"/>
      <c r="I460" s="233"/>
      <c r="J460" s="233"/>
      <c r="L460" s="54" t="str">
        <f t="shared" si="20"/>
        <v/>
      </c>
      <c r="M460" s="202"/>
      <c r="N460" s="201"/>
      <c r="O460" s="241"/>
      <c r="P460" s="233"/>
      <c r="Q460" s="233"/>
      <c r="R460" s="233"/>
      <c r="S460" s="233"/>
      <c r="T460" s="233"/>
      <c r="U460" s="233"/>
      <c r="W460" s="192"/>
    </row>
    <row r="461" spans="1:23" ht="15.75">
      <c r="A461" s="175" t="str">
        <f t="shared" si="19"/>
        <v/>
      </c>
      <c r="B461" s="201"/>
      <c r="C461" s="201"/>
      <c r="D461" s="241"/>
      <c r="E461" s="233"/>
      <c r="F461" s="233"/>
      <c r="G461" s="233"/>
      <c r="H461" s="233"/>
      <c r="I461" s="233"/>
      <c r="J461" s="233"/>
      <c r="L461" s="54" t="str">
        <f t="shared" si="20"/>
        <v/>
      </c>
      <c r="M461" s="201"/>
      <c r="N461" s="201"/>
      <c r="O461" s="241"/>
      <c r="P461" s="233"/>
      <c r="Q461" s="233"/>
      <c r="R461" s="233"/>
      <c r="S461" s="233"/>
      <c r="T461" s="233"/>
      <c r="U461" s="233"/>
      <c r="W461" s="192"/>
    </row>
    <row r="462" spans="1:23" ht="15.75">
      <c r="A462" s="175" t="str">
        <f t="shared" si="19"/>
        <v/>
      </c>
      <c r="B462" s="201"/>
      <c r="C462" s="201"/>
      <c r="D462" s="241"/>
      <c r="E462" s="233"/>
      <c r="F462" s="233"/>
      <c r="G462" s="233"/>
      <c r="H462" s="233"/>
      <c r="I462" s="233"/>
      <c r="J462" s="233"/>
      <c r="L462" s="54" t="str">
        <f t="shared" si="20"/>
        <v/>
      </c>
      <c r="M462" s="201"/>
      <c r="N462" s="201"/>
      <c r="O462" s="241"/>
      <c r="P462" s="233"/>
      <c r="Q462" s="233"/>
      <c r="R462" s="233"/>
      <c r="S462" s="233"/>
      <c r="T462" s="233"/>
      <c r="U462" s="233"/>
      <c r="W462" s="192"/>
    </row>
    <row r="463" spans="1:23" ht="15.75">
      <c r="A463" s="175" t="str">
        <f t="shared" si="19"/>
        <v/>
      </c>
      <c r="B463" s="201"/>
      <c r="C463" s="201"/>
      <c r="D463" s="241"/>
      <c r="E463" s="233"/>
      <c r="F463" s="233"/>
      <c r="G463" s="233"/>
      <c r="H463" s="233"/>
      <c r="I463" s="233"/>
      <c r="J463" s="233"/>
      <c r="L463" s="54" t="str">
        <f t="shared" si="20"/>
        <v/>
      </c>
      <c r="M463" s="201"/>
      <c r="N463" s="201"/>
      <c r="O463" s="241"/>
      <c r="P463" s="233"/>
      <c r="Q463" s="233"/>
      <c r="R463" s="233"/>
      <c r="S463" s="233"/>
      <c r="T463" s="233"/>
      <c r="U463" s="233"/>
      <c r="W463" s="192"/>
    </row>
    <row r="464" spans="1:23" ht="15.75">
      <c r="A464" s="175" t="str">
        <f t="shared" si="19"/>
        <v/>
      </c>
      <c r="B464" s="201"/>
      <c r="C464" s="201"/>
      <c r="D464" s="241"/>
      <c r="E464" s="233"/>
      <c r="F464" s="233"/>
      <c r="G464" s="233"/>
      <c r="H464" s="233"/>
      <c r="I464" s="233"/>
      <c r="J464" s="233"/>
      <c r="L464" s="54" t="str">
        <f t="shared" si="20"/>
        <v/>
      </c>
      <c r="M464" s="201"/>
      <c r="N464" s="201"/>
      <c r="O464" s="241"/>
      <c r="P464" s="233"/>
      <c r="Q464" s="233"/>
      <c r="R464" s="233"/>
      <c r="S464" s="233"/>
      <c r="T464" s="233"/>
      <c r="U464" s="233"/>
      <c r="W464" s="192"/>
    </row>
    <row r="465" spans="1:23" ht="15.75">
      <c r="A465" s="175" t="str">
        <f t="shared" si="19"/>
        <v/>
      </c>
      <c r="B465" s="202"/>
      <c r="C465" s="201"/>
      <c r="D465" s="241"/>
      <c r="E465" s="233"/>
      <c r="F465" s="233"/>
      <c r="G465" s="233"/>
      <c r="H465" s="233"/>
      <c r="I465" s="233"/>
      <c r="J465" s="233"/>
      <c r="L465" s="54" t="str">
        <f t="shared" si="20"/>
        <v/>
      </c>
      <c r="M465" s="202"/>
      <c r="N465" s="201"/>
      <c r="O465" s="241"/>
      <c r="P465" s="233"/>
      <c r="Q465" s="233"/>
      <c r="R465" s="233"/>
      <c r="S465" s="233"/>
      <c r="T465" s="233"/>
      <c r="U465" s="233"/>
      <c r="W465" s="192"/>
    </row>
    <row r="466" spans="1:23" ht="15.75">
      <c r="A466" s="175" t="str">
        <f t="shared" si="19"/>
        <v/>
      </c>
      <c r="B466" s="201"/>
      <c r="C466" s="201"/>
      <c r="D466" s="241"/>
      <c r="E466" s="233"/>
      <c r="F466" s="233"/>
      <c r="G466" s="233"/>
      <c r="H466" s="233"/>
      <c r="I466" s="233"/>
      <c r="J466" s="233"/>
      <c r="L466" s="54" t="str">
        <f t="shared" si="20"/>
        <v/>
      </c>
      <c r="M466" s="201"/>
      <c r="N466" s="201"/>
      <c r="O466" s="241"/>
      <c r="P466" s="233"/>
      <c r="Q466" s="233"/>
      <c r="R466" s="233"/>
      <c r="S466" s="233"/>
      <c r="T466" s="233"/>
      <c r="U466" s="233"/>
      <c r="W466" s="192"/>
    </row>
    <row r="467" spans="1:23" ht="15.75">
      <c r="A467" s="175" t="str">
        <f t="shared" ref="A467:A530" si="21">+B467&amp;C467</f>
        <v/>
      </c>
      <c r="B467" s="201"/>
      <c r="C467" s="201"/>
      <c r="D467" s="241"/>
      <c r="E467" s="233"/>
      <c r="F467" s="233"/>
      <c r="G467" s="233"/>
      <c r="H467" s="233"/>
      <c r="I467" s="233"/>
      <c r="J467" s="233"/>
      <c r="L467" s="54" t="str">
        <f t="shared" si="20"/>
        <v/>
      </c>
      <c r="M467" s="201"/>
      <c r="N467" s="201"/>
      <c r="O467" s="241"/>
      <c r="P467" s="233"/>
      <c r="Q467" s="233"/>
      <c r="R467" s="233"/>
      <c r="S467" s="233"/>
      <c r="T467" s="233"/>
      <c r="U467" s="233"/>
      <c r="W467" s="192"/>
    </row>
    <row r="468" spans="1:23" ht="15.75">
      <c r="A468" s="175" t="str">
        <f t="shared" si="21"/>
        <v/>
      </c>
      <c r="B468" s="201"/>
      <c r="C468" s="201"/>
      <c r="D468" s="241"/>
      <c r="E468" s="233"/>
      <c r="F468" s="233"/>
      <c r="G468" s="233"/>
      <c r="H468" s="233"/>
      <c r="I468" s="233"/>
      <c r="J468" s="233"/>
      <c r="L468" s="54" t="str">
        <f t="shared" si="20"/>
        <v/>
      </c>
      <c r="M468" s="201"/>
      <c r="N468" s="201"/>
      <c r="O468" s="241"/>
      <c r="P468" s="233"/>
      <c r="Q468" s="233"/>
      <c r="R468" s="233"/>
      <c r="S468" s="233"/>
      <c r="T468" s="233"/>
      <c r="U468" s="233"/>
      <c r="W468" s="192"/>
    </row>
    <row r="469" spans="1:23" ht="15.75">
      <c r="A469" s="175" t="str">
        <f t="shared" si="21"/>
        <v/>
      </c>
      <c r="B469" s="201"/>
      <c r="C469" s="201"/>
      <c r="D469" s="241"/>
      <c r="E469" s="233"/>
      <c r="F469" s="233"/>
      <c r="G469" s="233"/>
      <c r="H469" s="233"/>
      <c r="I469" s="233"/>
      <c r="J469" s="233"/>
      <c r="L469" s="54" t="str">
        <f t="shared" si="20"/>
        <v/>
      </c>
      <c r="M469" s="201"/>
      <c r="N469" s="201"/>
      <c r="O469" s="241"/>
      <c r="P469" s="233"/>
      <c r="Q469" s="233"/>
      <c r="R469" s="233"/>
      <c r="S469" s="233"/>
      <c r="T469" s="233"/>
      <c r="U469" s="233"/>
      <c r="W469" s="192"/>
    </row>
    <row r="470" spans="1:23" ht="15.75">
      <c r="A470" s="175" t="str">
        <f t="shared" si="21"/>
        <v/>
      </c>
      <c r="B470" s="202"/>
      <c r="C470" s="201"/>
      <c r="D470" s="241"/>
      <c r="E470" s="233"/>
      <c r="F470" s="233"/>
      <c r="G470" s="233"/>
      <c r="H470" s="233"/>
      <c r="I470" s="233"/>
      <c r="J470" s="233"/>
      <c r="L470" s="54" t="str">
        <f t="shared" si="20"/>
        <v/>
      </c>
      <c r="M470" s="202"/>
      <c r="N470" s="201"/>
      <c r="O470" s="241"/>
      <c r="P470" s="233"/>
      <c r="Q470" s="233"/>
      <c r="R470" s="233"/>
      <c r="S470" s="233"/>
      <c r="T470" s="233"/>
      <c r="U470" s="233"/>
      <c r="W470" s="192"/>
    </row>
    <row r="471" spans="1:23" ht="15.75">
      <c r="A471" s="175" t="str">
        <f t="shared" si="21"/>
        <v/>
      </c>
      <c r="B471" s="201"/>
      <c r="C471" s="201"/>
      <c r="D471" s="241"/>
      <c r="E471" s="233"/>
      <c r="F471" s="233"/>
      <c r="G471" s="233"/>
      <c r="H471" s="233"/>
      <c r="I471" s="233"/>
      <c r="J471" s="233"/>
      <c r="L471" s="54" t="str">
        <f t="shared" si="20"/>
        <v/>
      </c>
      <c r="M471" s="201"/>
      <c r="N471" s="201"/>
      <c r="O471" s="241"/>
      <c r="P471" s="233"/>
      <c r="Q471" s="233"/>
      <c r="R471" s="233"/>
      <c r="S471" s="233"/>
      <c r="T471" s="233"/>
      <c r="U471" s="233"/>
      <c r="W471" s="192"/>
    </row>
    <row r="472" spans="1:23" ht="15.75">
      <c r="A472" s="175" t="str">
        <f t="shared" si="21"/>
        <v/>
      </c>
      <c r="B472" s="201"/>
      <c r="C472" s="201"/>
      <c r="D472" s="241"/>
      <c r="E472" s="233"/>
      <c r="F472" s="233"/>
      <c r="G472" s="233"/>
      <c r="H472" s="233"/>
      <c r="I472" s="233"/>
      <c r="J472" s="233"/>
      <c r="L472" s="54" t="str">
        <f t="shared" si="20"/>
        <v/>
      </c>
      <c r="M472" s="201"/>
      <c r="N472" s="201"/>
      <c r="O472" s="241"/>
      <c r="P472" s="233"/>
      <c r="Q472" s="233"/>
      <c r="R472" s="233"/>
      <c r="S472" s="233"/>
      <c r="T472" s="233"/>
      <c r="U472" s="233"/>
      <c r="W472" s="192"/>
    </row>
    <row r="473" spans="1:23" ht="15.75">
      <c r="A473" s="175" t="str">
        <f t="shared" si="21"/>
        <v/>
      </c>
      <c r="B473" s="201"/>
      <c r="C473" s="201"/>
      <c r="D473" s="241"/>
      <c r="E473" s="233"/>
      <c r="F473" s="233"/>
      <c r="G473" s="233"/>
      <c r="H473" s="233"/>
      <c r="I473" s="233"/>
      <c r="J473" s="233"/>
      <c r="L473" s="54" t="str">
        <f t="shared" si="20"/>
        <v/>
      </c>
      <c r="M473" s="201"/>
      <c r="N473" s="201"/>
      <c r="O473" s="241"/>
      <c r="P473" s="233"/>
      <c r="Q473" s="233"/>
      <c r="R473" s="233"/>
      <c r="S473" s="233"/>
      <c r="T473" s="233"/>
      <c r="U473" s="233"/>
      <c r="W473" s="192"/>
    </row>
    <row r="474" spans="1:23" ht="15.75">
      <c r="A474" s="175" t="str">
        <f t="shared" si="21"/>
        <v/>
      </c>
      <c r="B474" s="201"/>
      <c r="C474" s="201"/>
      <c r="D474" s="241"/>
      <c r="E474" s="233"/>
      <c r="F474" s="233"/>
      <c r="G474" s="233"/>
      <c r="H474" s="233"/>
      <c r="I474" s="233"/>
      <c r="J474" s="233"/>
      <c r="L474" s="54" t="str">
        <f t="shared" si="20"/>
        <v/>
      </c>
      <c r="M474" s="201"/>
      <c r="N474" s="201"/>
      <c r="O474" s="241"/>
      <c r="P474" s="233"/>
      <c r="Q474" s="233"/>
      <c r="R474" s="233"/>
      <c r="S474" s="233"/>
      <c r="T474" s="233"/>
      <c r="U474" s="233"/>
      <c r="W474" s="192"/>
    </row>
    <row r="475" spans="1:23" ht="15.75">
      <c r="A475" s="175" t="str">
        <f t="shared" si="21"/>
        <v/>
      </c>
      <c r="B475" s="201"/>
      <c r="C475" s="201"/>
      <c r="D475" s="241"/>
      <c r="E475" s="233"/>
      <c r="F475" s="233"/>
      <c r="G475" s="233"/>
      <c r="H475" s="233"/>
      <c r="I475" s="233"/>
      <c r="J475" s="233"/>
      <c r="L475" s="54" t="str">
        <f t="shared" si="20"/>
        <v/>
      </c>
      <c r="M475" s="201"/>
      <c r="N475" s="201"/>
      <c r="O475" s="241"/>
      <c r="P475" s="233"/>
      <c r="Q475" s="233"/>
      <c r="R475" s="233"/>
      <c r="S475" s="233"/>
      <c r="T475" s="233"/>
      <c r="U475" s="233"/>
      <c r="W475" s="192"/>
    </row>
    <row r="476" spans="1:23" ht="15.75">
      <c r="A476" s="175" t="str">
        <f t="shared" si="21"/>
        <v/>
      </c>
      <c r="B476" s="202"/>
      <c r="C476" s="201"/>
      <c r="D476" s="241"/>
      <c r="E476" s="233"/>
      <c r="F476" s="233"/>
      <c r="G476" s="233"/>
      <c r="H476" s="233"/>
      <c r="I476" s="233"/>
      <c r="J476" s="233"/>
      <c r="L476" s="54" t="str">
        <f t="shared" si="20"/>
        <v/>
      </c>
      <c r="M476" s="202"/>
      <c r="N476" s="201"/>
      <c r="O476" s="241"/>
      <c r="P476" s="233"/>
      <c r="Q476" s="233"/>
      <c r="R476" s="233"/>
      <c r="S476" s="233"/>
      <c r="T476" s="233"/>
      <c r="U476" s="233"/>
      <c r="W476" s="192"/>
    </row>
    <row r="477" spans="1:23" ht="15.75">
      <c r="A477" s="175" t="str">
        <f t="shared" si="21"/>
        <v/>
      </c>
      <c r="B477" s="201"/>
      <c r="C477" s="201"/>
      <c r="D477" s="241"/>
      <c r="E477" s="233"/>
      <c r="F477" s="233"/>
      <c r="G477" s="233"/>
      <c r="H477" s="233"/>
      <c r="I477" s="233"/>
      <c r="J477" s="233"/>
      <c r="L477" s="54" t="str">
        <f t="shared" si="20"/>
        <v/>
      </c>
      <c r="M477" s="201"/>
      <c r="N477" s="201"/>
      <c r="O477" s="241"/>
      <c r="P477" s="233"/>
      <c r="Q477" s="233"/>
      <c r="R477" s="233"/>
      <c r="S477" s="233"/>
      <c r="T477" s="233"/>
      <c r="U477" s="233"/>
      <c r="W477" s="192"/>
    </row>
    <row r="478" spans="1:23" ht="15.75">
      <c r="A478" s="175" t="str">
        <f t="shared" si="21"/>
        <v/>
      </c>
      <c r="B478" s="201"/>
      <c r="C478" s="201"/>
      <c r="D478" s="241"/>
      <c r="E478" s="233"/>
      <c r="F478" s="233"/>
      <c r="G478" s="233"/>
      <c r="H478" s="233"/>
      <c r="I478" s="233"/>
      <c r="J478" s="233"/>
      <c r="L478" s="54" t="str">
        <f t="shared" si="20"/>
        <v/>
      </c>
      <c r="M478" s="201"/>
      <c r="N478" s="201"/>
      <c r="O478" s="241"/>
      <c r="P478" s="233"/>
      <c r="Q478" s="233"/>
      <c r="R478" s="233"/>
      <c r="S478" s="233"/>
      <c r="T478" s="233"/>
      <c r="U478" s="233"/>
      <c r="W478" s="192"/>
    </row>
    <row r="479" spans="1:23" ht="15.75">
      <c r="A479" s="175" t="str">
        <f t="shared" si="21"/>
        <v/>
      </c>
      <c r="B479" s="201"/>
      <c r="C479" s="201"/>
      <c r="D479" s="241"/>
      <c r="E479" s="233"/>
      <c r="F479" s="233"/>
      <c r="G479" s="233"/>
      <c r="H479" s="233"/>
      <c r="I479" s="233"/>
      <c r="J479" s="233"/>
      <c r="L479" s="54" t="str">
        <f t="shared" si="20"/>
        <v/>
      </c>
      <c r="M479" s="201"/>
      <c r="N479" s="201"/>
      <c r="O479" s="241"/>
      <c r="P479" s="233"/>
      <c r="Q479" s="233"/>
      <c r="R479" s="233"/>
      <c r="S479" s="233"/>
      <c r="T479" s="233"/>
      <c r="U479" s="233"/>
      <c r="W479" s="192"/>
    </row>
    <row r="480" spans="1:23" ht="15.75">
      <c r="A480" s="175" t="str">
        <f t="shared" si="21"/>
        <v/>
      </c>
      <c r="B480" s="202"/>
      <c r="C480" s="201"/>
      <c r="D480" s="241"/>
      <c r="E480" s="233"/>
      <c r="F480" s="233"/>
      <c r="G480" s="233"/>
      <c r="H480" s="233"/>
      <c r="I480" s="233"/>
      <c r="J480" s="233"/>
      <c r="L480" s="54" t="str">
        <f t="shared" si="20"/>
        <v/>
      </c>
      <c r="M480" s="202"/>
      <c r="N480" s="201"/>
      <c r="O480" s="241"/>
      <c r="P480" s="233"/>
      <c r="Q480" s="233"/>
      <c r="R480" s="233"/>
      <c r="S480" s="233"/>
      <c r="T480" s="233"/>
      <c r="U480" s="233"/>
      <c r="W480" s="192"/>
    </row>
    <row r="481" spans="1:23" ht="15.75">
      <c r="A481" s="175" t="str">
        <f t="shared" si="21"/>
        <v/>
      </c>
      <c r="B481" s="201"/>
      <c r="C481" s="201"/>
      <c r="D481" s="241"/>
      <c r="E481" s="233"/>
      <c r="F481" s="233"/>
      <c r="G481" s="233"/>
      <c r="H481" s="233"/>
      <c r="I481" s="233"/>
      <c r="J481" s="233"/>
      <c r="L481" s="54" t="str">
        <f t="shared" si="20"/>
        <v/>
      </c>
      <c r="M481" s="201"/>
      <c r="N481" s="201"/>
      <c r="O481" s="241"/>
      <c r="P481" s="233"/>
      <c r="Q481" s="233"/>
      <c r="R481" s="233"/>
      <c r="S481" s="233"/>
      <c r="T481" s="233"/>
      <c r="U481" s="233"/>
      <c r="W481" s="192"/>
    </row>
    <row r="482" spans="1:23" ht="15.75">
      <c r="A482" s="175" t="str">
        <f t="shared" si="21"/>
        <v/>
      </c>
      <c r="B482" s="201"/>
      <c r="C482" s="201"/>
      <c r="D482" s="241"/>
      <c r="E482" s="233"/>
      <c r="F482" s="233"/>
      <c r="G482" s="233"/>
      <c r="H482" s="233"/>
      <c r="I482" s="233"/>
      <c r="J482" s="233"/>
      <c r="L482" s="54" t="str">
        <f t="shared" si="20"/>
        <v/>
      </c>
      <c r="M482" s="201"/>
      <c r="N482" s="201"/>
      <c r="O482" s="241"/>
      <c r="P482" s="233"/>
      <c r="Q482" s="233"/>
      <c r="R482" s="233"/>
      <c r="S482" s="233"/>
      <c r="T482" s="233"/>
      <c r="U482" s="233"/>
      <c r="W482" s="192"/>
    </row>
    <row r="483" spans="1:23" ht="15.75">
      <c r="A483" s="175" t="str">
        <f t="shared" si="21"/>
        <v/>
      </c>
      <c r="B483" s="201"/>
      <c r="C483" s="201"/>
      <c r="D483" s="241"/>
      <c r="E483" s="233"/>
      <c r="F483" s="233"/>
      <c r="G483" s="233"/>
      <c r="H483" s="233"/>
      <c r="I483" s="233"/>
      <c r="J483" s="233"/>
      <c r="L483" s="54" t="str">
        <f t="shared" si="20"/>
        <v/>
      </c>
      <c r="M483" s="201"/>
      <c r="N483" s="201"/>
      <c r="O483" s="241"/>
      <c r="P483" s="233"/>
      <c r="Q483" s="233"/>
      <c r="R483" s="233"/>
      <c r="S483" s="233"/>
      <c r="T483" s="233"/>
      <c r="U483" s="233"/>
      <c r="W483" s="192"/>
    </row>
    <row r="484" spans="1:23" ht="15.75">
      <c r="A484" s="175" t="str">
        <f t="shared" si="21"/>
        <v/>
      </c>
      <c r="B484" s="201"/>
      <c r="C484" s="201"/>
      <c r="D484" s="241"/>
      <c r="E484" s="233"/>
      <c r="F484" s="233"/>
      <c r="G484" s="233"/>
      <c r="H484" s="233"/>
      <c r="I484" s="233"/>
      <c r="J484" s="233"/>
      <c r="L484" s="54" t="str">
        <f t="shared" si="20"/>
        <v/>
      </c>
      <c r="M484" s="201"/>
      <c r="N484" s="201"/>
      <c r="O484" s="241"/>
      <c r="P484" s="233"/>
      <c r="Q484" s="233"/>
      <c r="R484" s="233"/>
      <c r="S484" s="233"/>
      <c r="T484" s="233"/>
      <c r="U484" s="233"/>
      <c r="W484" s="192"/>
    </row>
    <row r="485" spans="1:23" ht="15.75">
      <c r="A485" s="175" t="str">
        <f t="shared" si="21"/>
        <v/>
      </c>
      <c r="B485" s="201"/>
      <c r="C485" s="201"/>
      <c r="D485" s="241"/>
      <c r="E485" s="233"/>
      <c r="F485" s="233"/>
      <c r="G485" s="233"/>
      <c r="H485" s="233"/>
      <c r="I485" s="233"/>
      <c r="J485" s="233"/>
      <c r="L485" s="54" t="str">
        <f t="shared" si="20"/>
        <v/>
      </c>
      <c r="M485" s="201"/>
      <c r="N485" s="201"/>
      <c r="O485" s="241"/>
      <c r="P485" s="233"/>
      <c r="Q485" s="233"/>
      <c r="R485" s="233"/>
      <c r="S485" s="233"/>
      <c r="T485" s="233"/>
      <c r="U485" s="233"/>
      <c r="W485" s="192"/>
    </row>
    <row r="486" spans="1:23" ht="15.75">
      <c r="A486" s="175" t="str">
        <f t="shared" si="21"/>
        <v/>
      </c>
      <c r="B486" s="202"/>
      <c r="C486" s="201"/>
      <c r="D486" s="241"/>
      <c r="E486" s="233"/>
      <c r="F486" s="233"/>
      <c r="G486" s="233"/>
      <c r="H486" s="233"/>
      <c r="I486" s="233"/>
      <c r="J486" s="233"/>
      <c r="L486" s="54" t="str">
        <f t="shared" si="20"/>
        <v/>
      </c>
      <c r="M486" s="202"/>
      <c r="N486" s="201"/>
      <c r="O486" s="241"/>
      <c r="P486" s="233"/>
      <c r="Q486" s="233"/>
      <c r="R486" s="233"/>
      <c r="S486" s="233"/>
      <c r="T486" s="233"/>
      <c r="U486" s="233"/>
      <c r="W486" s="192"/>
    </row>
    <row r="487" spans="1:23" ht="15.75">
      <c r="A487" s="175" t="str">
        <f t="shared" si="21"/>
        <v/>
      </c>
      <c r="B487" s="201"/>
      <c r="C487" s="201"/>
      <c r="D487" s="241"/>
      <c r="E487" s="233"/>
      <c r="F487" s="233"/>
      <c r="G487" s="233"/>
      <c r="H487" s="233"/>
      <c r="I487" s="233"/>
      <c r="J487" s="233"/>
      <c r="L487" s="54" t="str">
        <f t="shared" si="20"/>
        <v/>
      </c>
      <c r="M487" s="201"/>
      <c r="N487" s="201"/>
      <c r="O487" s="241"/>
      <c r="P487" s="233"/>
      <c r="Q487" s="233"/>
      <c r="R487" s="233"/>
      <c r="S487" s="233"/>
      <c r="T487" s="233"/>
      <c r="U487" s="233"/>
      <c r="W487" s="192"/>
    </row>
    <row r="488" spans="1:23" ht="15.75">
      <c r="A488" s="175" t="str">
        <f t="shared" si="21"/>
        <v/>
      </c>
      <c r="B488" s="201"/>
      <c r="C488" s="201"/>
      <c r="D488" s="241"/>
      <c r="E488" s="233"/>
      <c r="F488" s="233"/>
      <c r="G488" s="233"/>
      <c r="H488" s="233"/>
      <c r="I488" s="233"/>
      <c r="J488" s="233"/>
      <c r="L488" s="54" t="str">
        <f t="shared" si="20"/>
        <v/>
      </c>
      <c r="M488" s="201"/>
      <c r="N488" s="201"/>
      <c r="O488" s="241"/>
      <c r="P488" s="233"/>
      <c r="Q488" s="233"/>
      <c r="R488" s="233"/>
      <c r="S488" s="233"/>
      <c r="T488" s="233"/>
      <c r="U488" s="233"/>
      <c r="W488" s="192"/>
    </row>
    <row r="489" spans="1:23" ht="15.75">
      <c r="A489" s="175" t="str">
        <f t="shared" si="21"/>
        <v/>
      </c>
      <c r="B489" s="201"/>
      <c r="C489" s="201"/>
      <c r="D489" s="241"/>
      <c r="E489" s="233"/>
      <c r="F489" s="233"/>
      <c r="G489" s="233"/>
      <c r="H489" s="233"/>
      <c r="I489" s="233"/>
      <c r="J489" s="233"/>
      <c r="L489" s="54" t="str">
        <f t="shared" si="20"/>
        <v/>
      </c>
      <c r="M489" s="201"/>
      <c r="N489" s="201"/>
      <c r="O489" s="241"/>
      <c r="P489" s="233"/>
      <c r="Q489" s="233"/>
      <c r="R489" s="233"/>
      <c r="S489" s="233"/>
      <c r="T489" s="233"/>
      <c r="U489" s="233"/>
      <c r="W489" s="192"/>
    </row>
    <row r="490" spans="1:23" ht="15.75">
      <c r="A490" s="175" t="str">
        <f t="shared" si="21"/>
        <v/>
      </c>
      <c r="B490" s="202"/>
      <c r="C490" s="201"/>
      <c r="D490" s="241"/>
      <c r="E490" s="233"/>
      <c r="F490" s="233"/>
      <c r="G490" s="233"/>
      <c r="H490" s="233"/>
      <c r="I490" s="233"/>
      <c r="J490" s="233"/>
      <c r="L490" s="54" t="str">
        <f t="shared" si="20"/>
        <v/>
      </c>
      <c r="M490" s="202"/>
      <c r="N490" s="201"/>
      <c r="O490" s="241"/>
      <c r="P490" s="233"/>
      <c r="Q490" s="233"/>
      <c r="R490" s="233"/>
      <c r="S490" s="233"/>
      <c r="T490" s="233"/>
      <c r="U490" s="233"/>
      <c r="W490" s="192"/>
    </row>
    <row r="491" spans="1:23" ht="15.75">
      <c r="A491" s="175" t="str">
        <f t="shared" si="21"/>
        <v/>
      </c>
      <c r="B491" s="201"/>
      <c r="C491" s="201"/>
      <c r="D491" s="241"/>
      <c r="E491" s="233"/>
      <c r="F491" s="233"/>
      <c r="G491" s="233"/>
      <c r="H491" s="233"/>
      <c r="I491" s="233"/>
      <c r="J491" s="233"/>
      <c r="L491" s="54" t="str">
        <f t="shared" si="20"/>
        <v/>
      </c>
      <c r="M491" s="201"/>
      <c r="N491" s="201"/>
      <c r="O491" s="241"/>
      <c r="P491" s="233"/>
      <c r="Q491" s="233"/>
      <c r="R491" s="233"/>
      <c r="S491" s="233"/>
      <c r="T491" s="233"/>
      <c r="U491" s="233"/>
      <c r="W491" s="192"/>
    </row>
    <row r="492" spans="1:23" ht="15.75">
      <c r="A492" s="175" t="str">
        <f t="shared" si="21"/>
        <v/>
      </c>
      <c r="B492" s="201"/>
      <c r="C492" s="201"/>
      <c r="D492" s="241"/>
      <c r="E492" s="233"/>
      <c r="F492" s="233"/>
      <c r="G492" s="233"/>
      <c r="H492" s="233"/>
      <c r="I492" s="233"/>
      <c r="J492" s="233"/>
      <c r="L492" s="54" t="str">
        <f t="shared" si="20"/>
        <v/>
      </c>
      <c r="M492" s="201"/>
      <c r="N492" s="201"/>
      <c r="O492" s="241"/>
      <c r="P492" s="233"/>
      <c r="Q492" s="233"/>
      <c r="R492" s="233"/>
      <c r="S492" s="233"/>
      <c r="T492" s="233"/>
      <c r="U492" s="233"/>
      <c r="W492" s="192"/>
    </row>
    <row r="493" spans="1:23" ht="15.75">
      <c r="A493" s="175" t="str">
        <f t="shared" si="21"/>
        <v/>
      </c>
      <c r="B493" s="201"/>
      <c r="C493" s="201"/>
      <c r="D493" s="241"/>
      <c r="E493" s="233"/>
      <c r="F493" s="233"/>
      <c r="G493" s="233"/>
      <c r="H493" s="233"/>
      <c r="I493" s="233"/>
      <c r="J493" s="233"/>
      <c r="L493" s="54" t="str">
        <f t="shared" si="20"/>
        <v/>
      </c>
      <c r="M493" s="201"/>
      <c r="N493" s="201"/>
      <c r="O493" s="241"/>
      <c r="P493" s="233"/>
      <c r="Q493" s="233"/>
      <c r="R493" s="233"/>
      <c r="S493" s="233"/>
      <c r="T493" s="233"/>
      <c r="U493" s="233"/>
      <c r="W493" s="192"/>
    </row>
    <row r="494" spans="1:23" ht="15.75">
      <c r="A494" s="175" t="str">
        <f t="shared" si="21"/>
        <v/>
      </c>
      <c r="B494" s="202"/>
      <c r="C494" s="201"/>
      <c r="D494" s="241"/>
      <c r="E494" s="233"/>
      <c r="F494" s="233"/>
      <c r="G494" s="233"/>
      <c r="H494" s="233"/>
      <c r="I494" s="233"/>
      <c r="J494" s="233"/>
      <c r="L494" s="54" t="str">
        <f t="shared" si="20"/>
        <v/>
      </c>
      <c r="M494" s="202"/>
      <c r="N494" s="201"/>
      <c r="O494" s="241"/>
      <c r="P494" s="233"/>
      <c r="Q494" s="233"/>
      <c r="R494" s="233"/>
      <c r="S494" s="233"/>
      <c r="T494" s="233"/>
      <c r="U494" s="233"/>
      <c r="W494" s="192"/>
    </row>
    <row r="495" spans="1:23" ht="15.75">
      <c r="A495" s="175" t="str">
        <f t="shared" si="21"/>
        <v/>
      </c>
      <c r="B495" s="201"/>
      <c r="C495" s="201"/>
      <c r="D495" s="241"/>
      <c r="E495" s="233"/>
      <c r="F495" s="233"/>
      <c r="G495" s="233"/>
      <c r="H495" s="233"/>
      <c r="I495" s="233"/>
      <c r="J495" s="233"/>
      <c r="L495" s="54" t="str">
        <f t="shared" si="20"/>
        <v/>
      </c>
      <c r="M495" s="201"/>
      <c r="N495" s="201"/>
      <c r="O495" s="241"/>
      <c r="P495" s="233"/>
      <c r="Q495" s="233"/>
      <c r="R495" s="233"/>
      <c r="S495" s="233"/>
      <c r="T495" s="233"/>
      <c r="U495" s="233"/>
      <c r="W495" s="192"/>
    </row>
    <row r="496" spans="1:23" ht="15.75">
      <c r="A496" s="175" t="str">
        <f t="shared" si="21"/>
        <v/>
      </c>
      <c r="B496" s="201"/>
      <c r="C496" s="201"/>
      <c r="D496" s="241"/>
      <c r="E496" s="233"/>
      <c r="F496" s="233"/>
      <c r="G496" s="233"/>
      <c r="H496" s="233"/>
      <c r="I496" s="233"/>
      <c r="J496" s="233"/>
      <c r="L496" s="54" t="str">
        <f t="shared" si="20"/>
        <v/>
      </c>
      <c r="M496" s="201"/>
      <c r="N496" s="201"/>
      <c r="O496" s="241"/>
      <c r="P496" s="233"/>
      <c r="Q496" s="233"/>
      <c r="R496" s="233"/>
      <c r="S496" s="233"/>
      <c r="T496" s="233"/>
      <c r="U496" s="233"/>
      <c r="W496" s="192"/>
    </row>
    <row r="497" spans="1:23" ht="15.75">
      <c r="A497" s="175" t="str">
        <f t="shared" si="21"/>
        <v/>
      </c>
      <c r="B497" s="202"/>
      <c r="C497" s="201"/>
      <c r="D497" s="241"/>
      <c r="E497" s="233"/>
      <c r="F497" s="233"/>
      <c r="G497" s="233"/>
      <c r="H497" s="233"/>
      <c r="I497" s="233"/>
      <c r="J497" s="233"/>
      <c r="L497" s="54" t="str">
        <f t="shared" si="20"/>
        <v/>
      </c>
      <c r="M497" s="202"/>
      <c r="N497" s="201"/>
      <c r="O497" s="241"/>
      <c r="P497" s="233"/>
      <c r="Q497" s="233"/>
      <c r="R497" s="233"/>
      <c r="S497" s="233"/>
      <c r="T497" s="233"/>
      <c r="U497" s="233"/>
      <c r="W497" s="192"/>
    </row>
    <row r="498" spans="1:23" ht="15.75">
      <c r="A498" s="175" t="str">
        <f t="shared" si="21"/>
        <v/>
      </c>
      <c r="B498" s="201"/>
      <c r="C498" s="201"/>
      <c r="D498" s="241"/>
      <c r="E498" s="233"/>
      <c r="F498" s="233"/>
      <c r="G498" s="233"/>
      <c r="H498" s="233"/>
      <c r="I498" s="233"/>
      <c r="J498" s="233"/>
      <c r="L498" s="54" t="str">
        <f t="shared" si="20"/>
        <v/>
      </c>
      <c r="M498" s="201"/>
      <c r="N498" s="201"/>
      <c r="O498" s="241"/>
      <c r="P498" s="233"/>
      <c r="Q498" s="233"/>
      <c r="R498" s="233"/>
      <c r="S498" s="233"/>
      <c r="T498" s="233"/>
      <c r="U498" s="233"/>
      <c r="W498" s="192"/>
    </row>
    <row r="499" spans="1:23" ht="15.75">
      <c r="A499" s="175" t="str">
        <f t="shared" si="21"/>
        <v/>
      </c>
      <c r="B499" s="201"/>
      <c r="C499" s="201"/>
      <c r="D499" s="241"/>
      <c r="E499" s="233"/>
      <c r="F499" s="233"/>
      <c r="G499" s="233"/>
      <c r="H499" s="233"/>
      <c r="I499" s="233"/>
      <c r="J499" s="233"/>
      <c r="L499" s="54" t="str">
        <f t="shared" si="20"/>
        <v/>
      </c>
      <c r="M499" s="201"/>
      <c r="N499" s="201"/>
      <c r="O499" s="241"/>
      <c r="P499" s="233"/>
      <c r="Q499" s="233"/>
      <c r="R499" s="233"/>
      <c r="S499" s="233"/>
      <c r="T499" s="233"/>
      <c r="U499" s="233"/>
      <c r="W499" s="192"/>
    </row>
    <row r="500" spans="1:23" ht="15.75">
      <c r="A500" s="175" t="str">
        <f t="shared" si="21"/>
        <v/>
      </c>
      <c r="B500" s="201"/>
      <c r="C500" s="201"/>
      <c r="D500" s="241"/>
      <c r="E500" s="233"/>
      <c r="F500" s="233"/>
      <c r="G500" s="233"/>
      <c r="H500" s="233"/>
      <c r="I500" s="233"/>
      <c r="J500" s="233"/>
      <c r="L500" s="54" t="str">
        <f t="shared" si="20"/>
        <v/>
      </c>
      <c r="M500" s="201"/>
      <c r="N500" s="201"/>
      <c r="O500" s="241"/>
      <c r="P500" s="233"/>
      <c r="Q500" s="233"/>
      <c r="R500" s="233"/>
      <c r="S500" s="233"/>
      <c r="T500" s="233"/>
      <c r="U500" s="233"/>
      <c r="W500" s="192"/>
    </row>
    <row r="501" spans="1:23" ht="15.75">
      <c r="A501" s="175" t="str">
        <f t="shared" si="21"/>
        <v/>
      </c>
      <c r="B501" s="202"/>
      <c r="C501" s="201"/>
      <c r="D501" s="241"/>
      <c r="E501" s="233"/>
      <c r="F501" s="233"/>
      <c r="G501" s="233"/>
      <c r="H501" s="233"/>
      <c r="I501" s="233"/>
      <c r="J501" s="233"/>
      <c r="L501" s="54" t="str">
        <f t="shared" si="20"/>
        <v/>
      </c>
      <c r="M501" s="202"/>
      <c r="N501" s="201"/>
      <c r="O501" s="241"/>
      <c r="P501" s="233"/>
      <c r="Q501" s="233"/>
      <c r="R501" s="233"/>
      <c r="S501" s="233"/>
      <c r="T501" s="233"/>
      <c r="U501" s="233"/>
      <c r="W501" s="192"/>
    </row>
    <row r="502" spans="1:23" ht="15.75">
      <c r="A502" s="175" t="str">
        <f t="shared" si="21"/>
        <v/>
      </c>
      <c r="B502" s="201"/>
      <c r="C502" s="201"/>
      <c r="D502" s="241"/>
      <c r="E502" s="233"/>
      <c r="F502" s="233"/>
      <c r="G502" s="233"/>
      <c r="H502" s="233"/>
      <c r="I502" s="233"/>
      <c r="J502" s="233"/>
      <c r="L502" s="54" t="str">
        <f t="shared" si="20"/>
        <v/>
      </c>
      <c r="M502" s="201"/>
      <c r="N502" s="201"/>
      <c r="O502" s="241"/>
      <c r="P502" s="233"/>
      <c r="Q502" s="233"/>
      <c r="R502" s="233"/>
      <c r="S502" s="233"/>
      <c r="T502" s="233"/>
      <c r="U502" s="233"/>
      <c r="W502" s="192"/>
    </row>
    <row r="503" spans="1:23" ht="15.75">
      <c r="A503" s="175" t="str">
        <f t="shared" si="21"/>
        <v/>
      </c>
      <c r="B503" s="201"/>
      <c r="C503" s="201"/>
      <c r="D503" s="241"/>
      <c r="E503" s="233"/>
      <c r="F503" s="233"/>
      <c r="G503" s="233"/>
      <c r="H503" s="233"/>
      <c r="I503" s="233"/>
      <c r="J503" s="233"/>
      <c r="L503" s="54" t="str">
        <f t="shared" si="20"/>
        <v/>
      </c>
      <c r="M503" s="201"/>
      <c r="N503" s="201"/>
      <c r="O503" s="241"/>
      <c r="P503" s="233"/>
      <c r="Q503" s="233"/>
      <c r="R503" s="233"/>
      <c r="S503" s="233"/>
      <c r="T503" s="233"/>
      <c r="U503" s="233"/>
      <c r="W503" s="192"/>
    </row>
    <row r="504" spans="1:23" ht="15.75">
      <c r="A504" s="175" t="str">
        <f t="shared" si="21"/>
        <v/>
      </c>
      <c r="B504" s="201"/>
      <c r="C504" s="201"/>
      <c r="D504" s="241"/>
      <c r="E504" s="233"/>
      <c r="F504" s="233"/>
      <c r="G504" s="233"/>
      <c r="H504" s="233"/>
      <c r="I504" s="233"/>
      <c r="J504" s="233"/>
      <c r="L504" s="54" t="str">
        <f t="shared" si="20"/>
        <v/>
      </c>
      <c r="M504" s="201"/>
      <c r="N504" s="201"/>
      <c r="O504" s="241"/>
      <c r="P504" s="233"/>
      <c r="Q504" s="233"/>
      <c r="R504" s="233"/>
      <c r="S504" s="233"/>
      <c r="T504" s="233"/>
      <c r="U504" s="233"/>
      <c r="W504" s="192"/>
    </row>
    <row r="505" spans="1:23" ht="15.75">
      <c r="A505" s="175" t="str">
        <f t="shared" si="21"/>
        <v/>
      </c>
      <c r="B505" s="201"/>
      <c r="C505" s="201"/>
      <c r="D505" s="241"/>
      <c r="E505" s="233"/>
      <c r="F505" s="233"/>
      <c r="G505" s="233"/>
      <c r="H505" s="233"/>
      <c r="I505" s="233"/>
      <c r="J505" s="233"/>
      <c r="L505" s="54" t="str">
        <f t="shared" si="20"/>
        <v/>
      </c>
      <c r="M505" s="201"/>
      <c r="N505" s="201"/>
      <c r="O505" s="241"/>
      <c r="P505" s="233"/>
      <c r="Q505" s="233"/>
      <c r="R505" s="233"/>
      <c r="S505" s="233"/>
      <c r="T505" s="233"/>
      <c r="U505" s="233"/>
      <c r="W505" s="192"/>
    </row>
    <row r="506" spans="1:23" ht="15.75">
      <c r="A506" s="175" t="str">
        <f t="shared" si="21"/>
        <v/>
      </c>
      <c r="B506" s="202"/>
      <c r="C506" s="201"/>
      <c r="D506" s="241"/>
      <c r="E506" s="233"/>
      <c r="F506" s="233"/>
      <c r="G506" s="233"/>
      <c r="H506" s="233"/>
      <c r="I506" s="233"/>
      <c r="J506" s="233"/>
      <c r="L506" s="54" t="str">
        <f t="shared" si="20"/>
        <v/>
      </c>
      <c r="M506" s="202"/>
      <c r="N506" s="201"/>
      <c r="O506" s="241"/>
      <c r="P506" s="233"/>
      <c r="Q506" s="233"/>
      <c r="R506" s="233"/>
      <c r="S506" s="233"/>
      <c r="T506" s="233"/>
      <c r="U506" s="233"/>
      <c r="W506" s="192"/>
    </row>
    <row r="507" spans="1:23" ht="15.75">
      <c r="A507" s="175" t="str">
        <f t="shared" si="21"/>
        <v/>
      </c>
      <c r="B507" s="201"/>
      <c r="C507" s="201"/>
      <c r="D507" s="241"/>
      <c r="E507" s="233"/>
      <c r="F507" s="233"/>
      <c r="G507" s="233"/>
      <c r="H507" s="233"/>
      <c r="I507" s="233"/>
      <c r="J507" s="233"/>
      <c r="L507" s="54" t="str">
        <f t="shared" si="20"/>
        <v/>
      </c>
      <c r="M507" s="201"/>
      <c r="N507" s="201"/>
      <c r="O507" s="241"/>
      <c r="P507" s="233"/>
      <c r="Q507" s="233"/>
      <c r="R507" s="233"/>
      <c r="S507" s="233"/>
      <c r="T507" s="233"/>
      <c r="U507" s="233"/>
      <c r="W507" s="192"/>
    </row>
    <row r="508" spans="1:23" ht="15.75">
      <c r="A508" s="175" t="str">
        <f t="shared" si="21"/>
        <v/>
      </c>
      <c r="B508" s="201"/>
      <c r="C508" s="201"/>
      <c r="D508" s="241"/>
      <c r="E508" s="233"/>
      <c r="F508" s="233"/>
      <c r="G508" s="233"/>
      <c r="H508" s="233"/>
      <c r="I508" s="233"/>
      <c r="J508" s="233"/>
      <c r="L508" s="54" t="str">
        <f t="shared" si="20"/>
        <v/>
      </c>
      <c r="M508" s="201"/>
      <c r="N508" s="201"/>
      <c r="O508" s="241"/>
      <c r="P508" s="233"/>
      <c r="Q508" s="233"/>
      <c r="R508" s="233"/>
      <c r="S508" s="233"/>
      <c r="T508" s="233"/>
      <c r="U508" s="233"/>
      <c r="W508" s="192"/>
    </row>
    <row r="509" spans="1:23" ht="15.75">
      <c r="A509" s="175" t="str">
        <f t="shared" si="21"/>
        <v/>
      </c>
      <c r="B509" s="201"/>
      <c r="C509" s="201"/>
      <c r="D509" s="241"/>
      <c r="E509" s="233"/>
      <c r="F509" s="233"/>
      <c r="G509" s="233"/>
      <c r="H509" s="233"/>
      <c r="I509" s="233"/>
      <c r="J509" s="233"/>
      <c r="L509" s="54" t="str">
        <f t="shared" si="20"/>
        <v/>
      </c>
      <c r="M509" s="201"/>
      <c r="N509" s="201"/>
      <c r="O509" s="241"/>
      <c r="P509" s="233"/>
      <c r="Q509" s="233"/>
      <c r="R509" s="233"/>
      <c r="S509" s="233"/>
      <c r="T509" s="233"/>
      <c r="U509" s="233"/>
      <c r="W509" s="192"/>
    </row>
    <row r="510" spans="1:23" ht="15.75">
      <c r="A510" s="175" t="str">
        <f t="shared" si="21"/>
        <v/>
      </c>
      <c r="B510" s="201"/>
      <c r="C510" s="201"/>
      <c r="D510" s="241"/>
      <c r="E510" s="233"/>
      <c r="F510" s="233"/>
      <c r="G510" s="233"/>
      <c r="H510" s="233"/>
      <c r="I510" s="233"/>
      <c r="J510" s="233"/>
      <c r="L510" s="54" t="str">
        <f t="shared" si="20"/>
        <v/>
      </c>
      <c r="M510" s="201"/>
      <c r="N510" s="201"/>
      <c r="O510" s="241"/>
      <c r="P510" s="233"/>
      <c r="Q510" s="233"/>
      <c r="R510" s="233"/>
      <c r="S510" s="233"/>
      <c r="T510" s="233"/>
      <c r="U510" s="233"/>
      <c r="W510" s="192"/>
    </row>
    <row r="511" spans="1:23" ht="15.75">
      <c r="A511" s="175" t="str">
        <f t="shared" si="21"/>
        <v/>
      </c>
      <c r="B511" s="202"/>
      <c r="C511" s="201"/>
      <c r="D511" s="241"/>
      <c r="E511" s="233"/>
      <c r="F511" s="233"/>
      <c r="G511" s="233"/>
      <c r="H511" s="233"/>
      <c r="I511" s="233"/>
      <c r="J511" s="233"/>
      <c r="L511" s="54" t="str">
        <f t="shared" si="20"/>
        <v/>
      </c>
      <c r="M511" s="202"/>
      <c r="N511" s="201"/>
      <c r="O511" s="241"/>
      <c r="P511" s="233"/>
      <c r="Q511" s="233"/>
      <c r="R511" s="233"/>
      <c r="S511" s="233"/>
      <c r="T511" s="233"/>
      <c r="U511" s="233"/>
      <c r="W511" s="192"/>
    </row>
    <row r="512" spans="1:23" ht="15.75">
      <c r="A512" s="175" t="str">
        <f t="shared" si="21"/>
        <v/>
      </c>
      <c r="B512" s="201"/>
      <c r="C512" s="201"/>
      <c r="D512" s="241"/>
      <c r="E512" s="233"/>
      <c r="F512" s="233"/>
      <c r="G512" s="233"/>
      <c r="H512" s="233"/>
      <c r="I512" s="233"/>
      <c r="J512" s="233"/>
      <c r="L512" s="54" t="str">
        <f t="shared" si="20"/>
        <v/>
      </c>
      <c r="M512" s="201"/>
      <c r="N512" s="201"/>
      <c r="O512" s="241"/>
      <c r="P512" s="233"/>
      <c r="Q512" s="233"/>
      <c r="R512" s="233"/>
      <c r="S512" s="233"/>
      <c r="T512" s="233"/>
      <c r="U512" s="233"/>
      <c r="W512" s="192"/>
    </row>
    <row r="513" spans="1:23" ht="15.75">
      <c r="A513" s="175" t="str">
        <f t="shared" si="21"/>
        <v/>
      </c>
      <c r="B513" s="201"/>
      <c r="C513" s="201"/>
      <c r="D513" s="241"/>
      <c r="E513" s="233"/>
      <c r="F513" s="233"/>
      <c r="G513" s="233"/>
      <c r="H513" s="233"/>
      <c r="I513" s="233"/>
      <c r="J513" s="233"/>
      <c r="L513" s="54" t="str">
        <f t="shared" si="20"/>
        <v/>
      </c>
      <c r="M513" s="201"/>
      <c r="N513" s="201"/>
      <c r="O513" s="241"/>
      <c r="P513" s="233"/>
      <c r="Q513" s="233"/>
      <c r="R513" s="233"/>
      <c r="S513" s="233"/>
      <c r="T513" s="233"/>
      <c r="U513" s="233"/>
      <c r="W513" s="192"/>
    </row>
    <row r="514" spans="1:23" ht="15.75">
      <c r="A514" s="175" t="str">
        <f t="shared" si="21"/>
        <v/>
      </c>
      <c r="B514" s="201"/>
      <c r="C514" s="201"/>
      <c r="D514" s="241"/>
      <c r="E514" s="233"/>
      <c r="F514" s="233"/>
      <c r="G514" s="233"/>
      <c r="H514" s="233"/>
      <c r="I514" s="233"/>
      <c r="J514" s="233"/>
      <c r="L514" s="54" t="str">
        <f t="shared" si="20"/>
        <v/>
      </c>
      <c r="M514" s="201"/>
      <c r="N514" s="201"/>
      <c r="O514" s="241"/>
      <c r="P514" s="233"/>
      <c r="Q514" s="233"/>
      <c r="R514" s="233"/>
      <c r="S514" s="233"/>
      <c r="T514" s="233"/>
      <c r="U514" s="233"/>
      <c r="W514" s="192"/>
    </row>
    <row r="515" spans="1:23" ht="15.75">
      <c r="A515" s="175" t="str">
        <f t="shared" si="21"/>
        <v/>
      </c>
      <c r="B515" s="201"/>
      <c r="C515" s="201"/>
      <c r="D515" s="241"/>
      <c r="E515" s="233"/>
      <c r="F515" s="233"/>
      <c r="G515" s="233"/>
      <c r="H515" s="233"/>
      <c r="I515" s="233"/>
      <c r="J515" s="233"/>
      <c r="L515" s="54" t="str">
        <f t="shared" si="20"/>
        <v/>
      </c>
      <c r="M515" s="201"/>
      <c r="N515" s="201"/>
      <c r="O515" s="241"/>
      <c r="P515" s="233"/>
      <c r="Q515" s="233"/>
      <c r="R515" s="233"/>
      <c r="S515" s="233"/>
      <c r="T515" s="233"/>
      <c r="U515" s="233"/>
      <c r="W515" s="192"/>
    </row>
    <row r="516" spans="1:23" ht="15.75">
      <c r="A516" s="175" t="str">
        <f t="shared" si="21"/>
        <v/>
      </c>
      <c r="B516" s="202"/>
      <c r="C516" s="201"/>
      <c r="D516" s="241"/>
      <c r="E516" s="233"/>
      <c r="F516" s="233"/>
      <c r="G516" s="233"/>
      <c r="H516" s="233"/>
      <c r="I516" s="233"/>
      <c r="J516" s="233"/>
      <c r="L516" s="54" t="str">
        <f t="shared" si="20"/>
        <v/>
      </c>
      <c r="M516" s="202"/>
      <c r="N516" s="201"/>
      <c r="O516" s="241"/>
      <c r="P516" s="233"/>
      <c r="Q516" s="233"/>
      <c r="R516" s="233"/>
      <c r="S516" s="233"/>
      <c r="T516" s="233"/>
      <c r="U516" s="233"/>
      <c r="W516" s="192"/>
    </row>
    <row r="517" spans="1:23" ht="15.75">
      <c r="A517" s="175" t="str">
        <f t="shared" si="21"/>
        <v/>
      </c>
      <c r="B517" s="203"/>
      <c r="C517" s="201"/>
      <c r="D517" s="231"/>
      <c r="E517" s="221"/>
      <c r="F517" s="221"/>
      <c r="G517" s="221"/>
      <c r="H517" s="221"/>
      <c r="I517" s="221"/>
      <c r="J517" s="221"/>
      <c r="L517" s="54" t="str">
        <f t="shared" si="20"/>
        <v/>
      </c>
      <c r="M517" s="203"/>
      <c r="N517" s="201"/>
      <c r="O517" s="239"/>
      <c r="P517" s="233"/>
      <c r="Q517" s="233"/>
      <c r="R517" s="233"/>
      <c r="S517" s="233"/>
      <c r="T517" s="233"/>
      <c r="U517" s="233"/>
      <c r="W517" s="192"/>
    </row>
    <row r="518" spans="1:23" ht="15.75">
      <c r="A518" s="175" t="str">
        <f t="shared" si="21"/>
        <v/>
      </c>
      <c r="B518" s="202"/>
      <c r="C518" s="201"/>
      <c r="D518" s="231"/>
      <c r="E518" s="221"/>
      <c r="F518" s="221"/>
      <c r="G518" s="221"/>
      <c r="H518" s="221"/>
      <c r="I518" s="221"/>
      <c r="J518" s="221"/>
      <c r="L518" s="54" t="str">
        <f t="shared" si="20"/>
        <v/>
      </c>
      <c r="M518" s="202"/>
      <c r="N518" s="201"/>
      <c r="O518" s="238"/>
      <c r="P518" s="233"/>
      <c r="Q518" s="233"/>
      <c r="R518" s="233"/>
      <c r="S518" s="233"/>
      <c r="T518" s="233"/>
      <c r="U518" s="233"/>
      <c r="W518" s="192"/>
    </row>
    <row r="519" spans="1:23" ht="15.75">
      <c r="A519" s="175" t="str">
        <f t="shared" si="21"/>
        <v/>
      </c>
      <c r="B519" s="203"/>
      <c r="C519" s="201"/>
      <c r="D519" s="231"/>
      <c r="E519" s="221"/>
      <c r="F519" s="221"/>
      <c r="G519" s="221"/>
      <c r="H519" s="221"/>
      <c r="I519" s="221"/>
      <c r="J519" s="221"/>
      <c r="L519" s="54" t="str">
        <f t="shared" ref="L519:L582" si="22">+M519&amp;N519</f>
        <v/>
      </c>
      <c r="M519" s="203"/>
      <c r="N519" s="201"/>
      <c r="O519" s="238"/>
      <c r="P519" s="233"/>
      <c r="Q519" s="233"/>
      <c r="R519" s="233"/>
      <c r="S519" s="233"/>
      <c r="T519" s="233"/>
      <c r="U519" s="233"/>
      <c r="W519" s="192"/>
    </row>
    <row r="520" spans="1:23" ht="15.75">
      <c r="A520" s="175" t="str">
        <f t="shared" si="21"/>
        <v/>
      </c>
      <c r="B520" s="203"/>
      <c r="C520" s="201"/>
      <c r="D520" s="231"/>
      <c r="E520" s="221"/>
      <c r="F520" s="221"/>
      <c r="G520" s="221"/>
      <c r="H520" s="221"/>
      <c r="I520" s="221"/>
      <c r="J520" s="221"/>
      <c r="L520" s="54" t="str">
        <f t="shared" si="22"/>
        <v/>
      </c>
      <c r="M520" s="203"/>
      <c r="N520" s="201"/>
      <c r="O520" s="238"/>
      <c r="P520" s="233"/>
      <c r="Q520" s="233"/>
      <c r="R520" s="233"/>
      <c r="S520" s="233"/>
      <c r="T520" s="233"/>
      <c r="U520" s="233"/>
      <c r="W520" s="192"/>
    </row>
    <row r="521" spans="1:23" ht="15.75">
      <c r="A521" s="175" t="str">
        <f t="shared" si="21"/>
        <v/>
      </c>
      <c r="B521" s="202"/>
      <c r="C521" s="201"/>
      <c r="D521" s="231"/>
      <c r="E521" s="221"/>
      <c r="F521" s="221"/>
      <c r="G521" s="221"/>
      <c r="H521" s="221"/>
      <c r="I521" s="221"/>
      <c r="J521" s="221"/>
      <c r="L521" s="54" t="str">
        <f t="shared" si="22"/>
        <v/>
      </c>
      <c r="M521" s="202"/>
      <c r="N521" s="201"/>
      <c r="O521" s="237"/>
      <c r="P521" s="233"/>
      <c r="Q521" s="233"/>
      <c r="R521" s="233"/>
      <c r="S521" s="233"/>
      <c r="T521" s="233"/>
      <c r="U521" s="233"/>
      <c r="W521" s="192"/>
    </row>
    <row r="522" spans="1:23" ht="15.75">
      <c r="A522" s="175" t="str">
        <f t="shared" si="21"/>
        <v/>
      </c>
      <c r="B522" s="202"/>
      <c r="C522" s="201"/>
      <c r="D522" s="231"/>
      <c r="E522" s="221"/>
      <c r="F522" s="221"/>
      <c r="G522" s="221"/>
      <c r="H522" s="221"/>
      <c r="I522" s="221"/>
      <c r="J522" s="221"/>
      <c r="L522" s="54" t="str">
        <f t="shared" si="22"/>
        <v/>
      </c>
      <c r="M522" s="202"/>
      <c r="N522" s="201"/>
      <c r="O522" s="237"/>
      <c r="P522" s="233"/>
      <c r="Q522" s="233"/>
      <c r="R522" s="233"/>
      <c r="S522" s="233"/>
      <c r="T522" s="233"/>
      <c r="U522" s="233"/>
      <c r="W522" s="192"/>
    </row>
    <row r="523" spans="1:23" ht="15.75">
      <c r="A523" s="175" t="str">
        <f t="shared" si="21"/>
        <v/>
      </c>
      <c r="B523" s="202"/>
      <c r="C523" s="201"/>
      <c r="D523" s="231"/>
      <c r="E523" s="221"/>
      <c r="F523" s="221"/>
      <c r="G523" s="221"/>
      <c r="H523" s="221"/>
      <c r="I523" s="221"/>
      <c r="J523" s="221"/>
      <c r="L523" s="54" t="str">
        <f t="shared" si="22"/>
        <v/>
      </c>
      <c r="M523" s="202"/>
      <c r="N523" s="201"/>
      <c r="O523" s="237"/>
      <c r="P523" s="233"/>
      <c r="Q523" s="233"/>
      <c r="R523" s="233"/>
      <c r="S523" s="233"/>
      <c r="T523" s="233"/>
      <c r="U523" s="233"/>
      <c r="W523" s="192"/>
    </row>
    <row r="524" spans="1:23" ht="15.75">
      <c r="A524" s="175" t="str">
        <f t="shared" si="21"/>
        <v/>
      </c>
      <c r="B524" s="202"/>
      <c r="C524" s="201"/>
      <c r="D524" s="231"/>
      <c r="E524" s="221"/>
      <c r="F524" s="221"/>
      <c r="G524" s="221"/>
      <c r="H524" s="221"/>
      <c r="I524" s="221"/>
      <c r="J524" s="221"/>
      <c r="L524" s="54" t="str">
        <f t="shared" si="22"/>
        <v/>
      </c>
      <c r="M524" s="202"/>
      <c r="N524" s="201"/>
      <c r="O524" s="237"/>
      <c r="P524" s="233"/>
      <c r="Q524" s="233"/>
      <c r="R524" s="233"/>
      <c r="S524" s="233"/>
      <c r="T524" s="233"/>
      <c r="U524" s="233"/>
      <c r="W524" s="192"/>
    </row>
    <row r="525" spans="1:23" ht="15.75">
      <c r="A525" s="175" t="str">
        <f t="shared" si="21"/>
        <v/>
      </c>
      <c r="B525" s="202"/>
      <c r="C525" s="201"/>
      <c r="D525" s="231"/>
      <c r="E525" s="221"/>
      <c r="F525" s="221"/>
      <c r="G525" s="221"/>
      <c r="H525" s="221"/>
      <c r="I525" s="221"/>
      <c r="J525" s="221"/>
      <c r="L525" s="54" t="str">
        <f t="shared" si="22"/>
        <v/>
      </c>
      <c r="M525" s="202"/>
      <c r="N525" s="201"/>
      <c r="O525" s="237"/>
      <c r="P525" s="233"/>
      <c r="Q525" s="233"/>
      <c r="R525" s="233"/>
      <c r="S525" s="233"/>
      <c r="T525" s="233"/>
      <c r="U525" s="233"/>
      <c r="W525" s="192"/>
    </row>
    <row r="526" spans="1:23" ht="15.75">
      <c r="A526" s="175" t="str">
        <f t="shared" si="21"/>
        <v/>
      </c>
      <c r="B526" s="202"/>
      <c r="C526" s="201"/>
      <c r="D526" s="231"/>
      <c r="E526" s="221"/>
      <c r="F526" s="221"/>
      <c r="G526" s="221"/>
      <c r="H526" s="221"/>
      <c r="I526" s="221"/>
      <c r="J526" s="221"/>
      <c r="L526" s="54" t="str">
        <f t="shared" si="22"/>
        <v/>
      </c>
      <c r="M526" s="202"/>
      <c r="N526" s="201"/>
      <c r="O526" s="237"/>
      <c r="P526" s="233"/>
      <c r="Q526" s="233"/>
      <c r="R526" s="233"/>
      <c r="S526" s="233"/>
      <c r="T526" s="233"/>
      <c r="U526" s="233"/>
      <c r="W526" s="192"/>
    </row>
    <row r="527" spans="1:23" ht="15.75">
      <c r="A527" s="175" t="str">
        <f t="shared" si="21"/>
        <v/>
      </c>
      <c r="B527" s="202"/>
      <c r="C527" s="201"/>
      <c r="D527" s="231"/>
      <c r="E527" s="221"/>
      <c r="F527" s="221"/>
      <c r="G527" s="221"/>
      <c r="H527" s="221"/>
      <c r="I527" s="221"/>
      <c r="J527" s="221"/>
      <c r="L527" s="54" t="str">
        <f t="shared" si="22"/>
        <v/>
      </c>
      <c r="M527" s="202"/>
      <c r="N527" s="201"/>
      <c r="O527" s="237"/>
      <c r="P527" s="233"/>
      <c r="Q527" s="233"/>
      <c r="R527" s="233"/>
      <c r="S527" s="233"/>
      <c r="T527" s="233"/>
      <c r="U527" s="233"/>
      <c r="W527" s="192"/>
    </row>
    <row r="528" spans="1:23" ht="15.75">
      <c r="A528" s="175" t="str">
        <f t="shared" si="21"/>
        <v/>
      </c>
      <c r="B528" s="203"/>
      <c r="C528" s="201"/>
      <c r="D528" s="230"/>
      <c r="E528" s="221"/>
      <c r="F528" s="221"/>
      <c r="G528" s="221"/>
      <c r="H528" s="221"/>
      <c r="I528" s="221"/>
      <c r="J528" s="221"/>
      <c r="L528" s="54" t="str">
        <f t="shared" si="22"/>
        <v/>
      </c>
      <c r="M528" s="203"/>
      <c r="N528" s="201"/>
      <c r="O528" s="237"/>
      <c r="P528" s="233"/>
      <c r="Q528" s="233"/>
      <c r="R528" s="233"/>
      <c r="S528" s="233"/>
      <c r="T528" s="233"/>
      <c r="U528" s="233"/>
      <c r="W528" s="192"/>
    </row>
    <row r="529" spans="1:23" ht="15.75">
      <c r="A529" s="175" t="str">
        <f t="shared" si="21"/>
        <v/>
      </c>
      <c r="B529" s="202"/>
      <c r="C529" s="201"/>
      <c r="D529" s="229"/>
      <c r="E529" s="221"/>
      <c r="F529" s="221"/>
      <c r="G529" s="221"/>
      <c r="H529" s="221"/>
      <c r="I529" s="221"/>
      <c r="J529" s="221"/>
      <c r="L529" s="54" t="str">
        <f t="shared" si="22"/>
        <v/>
      </c>
      <c r="M529" s="202"/>
      <c r="N529" s="201"/>
      <c r="O529" s="237"/>
      <c r="P529" s="233"/>
      <c r="Q529" s="233"/>
      <c r="R529" s="233"/>
      <c r="S529" s="233"/>
      <c r="T529" s="233"/>
      <c r="U529" s="233"/>
      <c r="W529" s="192"/>
    </row>
    <row r="530" spans="1:23" ht="15.75">
      <c r="A530" s="175" t="str">
        <f t="shared" si="21"/>
        <v/>
      </c>
      <c r="B530" s="203"/>
      <c r="C530" s="201"/>
      <c r="D530" s="229"/>
      <c r="E530" s="221"/>
      <c r="F530" s="221"/>
      <c r="G530" s="221"/>
      <c r="H530" s="221"/>
      <c r="I530" s="221"/>
      <c r="J530" s="221"/>
      <c r="L530" s="54" t="str">
        <f t="shared" si="22"/>
        <v/>
      </c>
      <c r="M530" s="203"/>
      <c r="N530" s="201"/>
      <c r="O530" s="237"/>
      <c r="P530" s="233"/>
      <c r="Q530" s="233"/>
      <c r="R530" s="233"/>
      <c r="S530" s="233"/>
      <c r="T530" s="233"/>
      <c r="U530" s="233"/>
      <c r="W530" s="192"/>
    </row>
    <row r="531" spans="1:23" ht="15.75">
      <c r="A531" s="175" t="str">
        <f t="shared" ref="A531:A581" si="23">+B531&amp;C531</f>
        <v/>
      </c>
      <c r="B531" s="203"/>
      <c r="C531" s="201"/>
      <c r="D531" s="229"/>
      <c r="E531" s="221"/>
      <c r="F531" s="221"/>
      <c r="G531" s="221"/>
      <c r="H531" s="221"/>
      <c r="I531" s="221"/>
      <c r="J531" s="221"/>
      <c r="L531" s="54" t="str">
        <f t="shared" si="22"/>
        <v/>
      </c>
      <c r="M531" s="203"/>
      <c r="N531" s="201"/>
      <c r="O531" s="237"/>
      <c r="P531" s="233"/>
      <c r="Q531" s="233"/>
      <c r="R531" s="233"/>
      <c r="S531" s="233"/>
      <c r="T531" s="233"/>
      <c r="U531" s="233"/>
      <c r="W531" s="192"/>
    </row>
    <row r="532" spans="1:23" ht="15.75">
      <c r="A532" s="175" t="str">
        <f t="shared" si="23"/>
        <v/>
      </c>
      <c r="B532" s="203"/>
      <c r="C532" s="201"/>
      <c r="D532" s="229"/>
      <c r="E532" s="221"/>
      <c r="F532" s="221"/>
      <c r="G532" s="221"/>
      <c r="H532" s="221"/>
      <c r="I532" s="221"/>
      <c r="J532" s="221"/>
      <c r="L532" s="54" t="str">
        <f t="shared" si="22"/>
        <v/>
      </c>
      <c r="M532" s="203"/>
      <c r="N532" s="201"/>
      <c r="O532" s="237"/>
      <c r="P532" s="233"/>
      <c r="Q532" s="233"/>
      <c r="R532" s="233"/>
      <c r="S532" s="233"/>
      <c r="T532" s="233"/>
      <c r="U532" s="233"/>
      <c r="W532" s="192"/>
    </row>
    <row r="533" spans="1:23" ht="15.75">
      <c r="A533" s="175" t="str">
        <f t="shared" si="23"/>
        <v/>
      </c>
      <c r="B533" s="202"/>
      <c r="C533" s="201"/>
      <c r="D533" s="229"/>
      <c r="E533" s="221"/>
      <c r="F533" s="221"/>
      <c r="G533" s="221"/>
      <c r="H533" s="221"/>
      <c r="I533" s="221"/>
      <c r="J533" s="221"/>
      <c r="L533" s="54" t="str">
        <f t="shared" si="22"/>
        <v/>
      </c>
      <c r="M533" s="202"/>
      <c r="N533" s="201"/>
      <c r="O533" s="236"/>
      <c r="P533" s="233"/>
      <c r="Q533" s="233"/>
      <c r="R533" s="233"/>
      <c r="S533" s="233"/>
      <c r="T533" s="233"/>
      <c r="U533" s="233"/>
      <c r="W533" s="192"/>
    </row>
    <row r="534" spans="1:23" ht="15.75">
      <c r="A534" s="175" t="str">
        <f t="shared" si="23"/>
        <v/>
      </c>
      <c r="B534" s="203"/>
      <c r="C534" s="201"/>
      <c r="D534" s="229"/>
      <c r="E534" s="221"/>
      <c r="F534" s="221"/>
      <c r="G534" s="221"/>
      <c r="H534" s="221"/>
      <c r="I534" s="221"/>
      <c r="J534" s="221"/>
      <c r="L534" s="54" t="str">
        <f t="shared" si="22"/>
        <v/>
      </c>
      <c r="M534" s="203"/>
      <c r="N534" s="201"/>
      <c r="O534" s="236"/>
      <c r="P534" s="233"/>
      <c r="Q534" s="233"/>
      <c r="R534" s="233"/>
      <c r="S534" s="233"/>
      <c r="T534" s="233"/>
      <c r="U534" s="233"/>
      <c r="W534" s="192"/>
    </row>
    <row r="535" spans="1:23" ht="15.75">
      <c r="A535" s="175" t="str">
        <f t="shared" si="23"/>
        <v/>
      </c>
      <c r="B535" s="203"/>
      <c r="C535" s="201"/>
      <c r="D535" s="229"/>
      <c r="E535" s="221"/>
      <c r="F535" s="221"/>
      <c r="G535" s="221"/>
      <c r="H535" s="221"/>
      <c r="I535" s="221"/>
      <c r="J535" s="221"/>
      <c r="L535" s="54" t="str">
        <f t="shared" si="22"/>
        <v/>
      </c>
      <c r="M535" s="203"/>
      <c r="N535" s="201"/>
      <c r="O535" s="236"/>
      <c r="P535" s="233"/>
      <c r="Q535" s="233"/>
      <c r="R535" s="233"/>
      <c r="S535" s="233"/>
      <c r="T535" s="233"/>
      <c r="U535" s="233"/>
      <c r="W535" s="192"/>
    </row>
    <row r="536" spans="1:23" ht="15.75">
      <c r="A536" s="175" t="str">
        <f t="shared" si="23"/>
        <v/>
      </c>
      <c r="B536" s="203"/>
      <c r="C536" s="201"/>
      <c r="D536" s="229"/>
      <c r="E536" s="221"/>
      <c r="F536" s="221"/>
      <c r="G536" s="221"/>
      <c r="H536" s="221"/>
      <c r="I536" s="221"/>
      <c r="J536" s="221"/>
      <c r="L536" s="54" t="str">
        <f t="shared" si="22"/>
        <v/>
      </c>
      <c r="M536" s="203"/>
      <c r="N536" s="201"/>
      <c r="O536" s="236"/>
      <c r="P536" s="233"/>
      <c r="Q536" s="233"/>
      <c r="R536" s="233"/>
      <c r="S536" s="233"/>
      <c r="T536" s="233"/>
      <c r="U536" s="233"/>
      <c r="W536" s="192"/>
    </row>
    <row r="537" spans="1:23" ht="15.75">
      <c r="A537" s="175" t="str">
        <f t="shared" si="23"/>
        <v/>
      </c>
      <c r="B537" s="202"/>
      <c r="C537" s="201"/>
      <c r="D537" s="229"/>
      <c r="E537" s="221"/>
      <c r="F537" s="221"/>
      <c r="G537" s="221"/>
      <c r="H537" s="221"/>
      <c r="I537" s="221"/>
      <c r="J537" s="221"/>
      <c r="L537" s="54" t="str">
        <f t="shared" si="22"/>
        <v/>
      </c>
      <c r="M537" s="202"/>
      <c r="N537" s="201"/>
      <c r="O537" s="236"/>
      <c r="P537" s="233"/>
      <c r="Q537" s="233"/>
      <c r="R537" s="233"/>
      <c r="S537" s="233"/>
      <c r="T537" s="233"/>
      <c r="U537" s="233"/>
      <c r="W537" s="192"/>
    </row>
    <row r="538" spans="1:23" ht="15.75">
      <c r="A538" s="175" t="str">
        <f t="shared" si="23"/>
        <v/>
      </c>
      <c r="B538" s="203"/>
      <c r="C538" s="201"/>
      <c r="D538" s="229"/>
      <c r="E538" s="221"/>
      <c r="F538" s="221"/>
      <c r="G538" s="221"/>
      <c r="H538" s="221"/>
      <c r="I538" s="221"/>
      <c r="J538" s="221"/>
      <c r="L538" s="54" t="str">
        <f t="shared" si="22"/>
        <v/>
      </c>
      <c r="M538" s="203"/>
      <c r="N538" s="201"/>
      <c r="O538" s="236"/>
      <c r="P538" s="233"/>
      <c r="Q538" s="233"/>
      <c r="R538" s="233"/>
      <c r="S538" s="233"/>
      <c r="T538" s="233"/>
      <c r="U538" s="233"/>
      <c r="W538" s="192"/>
    </row>
    <row r="539" spans="1:23" ht="15.75">
      <c r="A539" s="175" t="str">
        <f t="shared" si="23"/>
        <v/>
      </c>
      <c r="B539" s="203"/>
      <c r="C539" s="201"/>
      <c r="D539" s="229"/>
      <c r="E539" s="221"/>
      <c r="F539" s="221"/>
      <c r="G539" s="221"/>
      <c r="H539" s="221"/>
      <c r="I539" s="221"/>
      <c r="J539" s="221"/>
      <c r="L539" s="54" t="str">
        <f t="shared" si="22"/>
        <v/>
      </c>
      <c r="M539" s="203"/>
      <c r="N539" s="201"/>
      <c r="O539" s="236"/>
      <c r="P539" s="233"/>
      <c r="Q539" s="233"/>
      <c r="R539" s="233"/>
      <c r="S539" s="233"/>
      <c r="T539" s="233"/>
      <c r="U539" s="233"/>
      <c r="W539" s="192"/>
    </row>
    <row r="540" spans="1:23" ht="15.75">
      <c r="A540" s="175" t="str">
        <f t="shared" si="23"/>
        <v/>
      </c>
      <c r="B540" s="203"/>
      <c r="C540" s="201"/>
      <c r="D540" s="229"/>
      <c r="E540" s="221"/>
      <c r="F540" s="221"/>
      <c r="G540" s="221"/>
      <c r="H540" s="221"/>
      <c r="I540" s="221"/>
      <c r="J540" s="221"/>
      <c r="L540" s="54" t="str">
        <f t="shared" si="22"/>
        <v/>
      </c>
      <c r="M540" s="203"/>
      <c r="N540" s="201"/>
      <c r="O540" s="234"/>
      <c r="P540" s="233"/>
      <c r="Q540" s="233"/>
      <c r="R540" s="233"/>
      <c r="S540" s="233"/>
      <c r="T540" s="233"/>
      <c r="U540" s="233"/>
      <c r="W540" s="192"/>
    </row>
    <row r="541" spans="1:23" ht="15.75">
      <c r="A541" s="175" t="str">
        <f t="shared" si="23"/>
        <v/>
      </c>
      <c r="B541" s="202"/>
      <c r="C541" s="201"/>
      <c r="D541" s="229"/>
      <c r="E541" s="221"/>
      <c r="F541" s="221"/>
      <c r="G541" s="221"/>
      <c r="H541" s="221"/>
      <c r="I541" s="221"/>
      <c r="J541" s="221"/>
      <c r="L541" s="54" t="str">
        <f t="shared" si="22"/>
        <v/>
      </c>
      <c r="M541" s="202"/>
      <c r="N541" s="201"/>
      <c r="O541" s="234"/>
      <c r="P541" s="233"/>
      <c r="Q541" s="233"/>
      <c r="R541" s="233"/>
      <c r="S541" s="233"/>
      <c r="T541" s="233"/>
      <c r="U541" s="233"/>
      <c r="W541" s="192"/>
    </row>
    <row r="542" spans="1:23" ht="15.75">
      <c r="A542" s="175" t="str">
        <f t="shared" si="23"/>
        <v/>
      </c>
      <c r="B542" s="202"/>
      <c r="C542" s="201"/>
      <c r="D542" s="229"/>
      <c r="E542" s="221"/>
      <c r="F542" s="221"/>
      <c r="G542" s="221"/>
      <c r="H542" s="221"/>
      <c r="I542" s="221"/>
      <c r="J542" s="221"/>
      <c r="L542" s="54" t="str">
        <f t="shared" si="22"/>
        <v/>
      </c>
      <c r="M542" s="202"/>
      <c r="N542" s="201"/>
      <c r="O542" s="234"/>
      <c r="P542" s="233"/>
      <c r="Q542" s="233"/>
      <c r="R542" s="233"/>
      <c r="S542" s="233"/>
      <c r="T542" s="233"/>
      <c r="U542" s="233"/>
      <c r="W542" s="192"/>
    </row>
    <row r="543" spans="1:23" ht="15.75">
      <c r="A543" s="175" t="str">
        <f t="shared" si="23"/>
        <v/>
      </c>
      <c r="B543" s="203"/>
      <c r="C543" s="201"/>
      <c r="D543" s="229"/>
      <c r="E543" s="221"/>
      <c r="F543" s="221"/>
      <c r="G543" s="221"/>
      <c r="H543" s="221"/>
      <c r="I543" s="221"/>
      <c r="J543" s="221"/>
      <c r="L543" s="54" t="str">
        <f t="shared" si="22"/>
        <v/>
      </c>
      <c r="M543" s="203"/>
      <c r="N543" s="201"/>
      <c r="O543" s="234"/>
      <c r="P543" s="233"/>
      <c r="Q543" s="233"/>
      <c r="R543" s="233"/>
      <c r="S543" s="233"/>
      <c r="T543" s="233"/>
      <c r="U543" s="233"/>
      <c r="W543" s="192"/>
    </row>
    <row r="544" spans="1:23" ht="15.75">
      <c r="A544" s="175" t="str">
        <f t="shared" si="23"/>
        <v/>
      </c>
      <c r="B544" s="202"/>
      <c r="C544" s="201"/>
      <c r="D544" s="229"/>
      <c r="E544" s="221"/>
      <c r="F544" s="221"/>
      <c r="G544" s="221"/>
      <c r="H544" s="221"/>
      <c r="I544" s="221"/>
      <c r="J544" s="221"/>
      <c r="L544" s="54" t="str">
        <f t="shared" si="22"/>
        <v/>
      </c>
      <c r="M544" s="202"/>
      <c r="N544" s="201"/>
      <c r="O544" s="234"/>
      <c r="P544" s="233"/>
      <c r="Q544" s="233"/>
      <c r="R544" s="233"/>
      <c r="S544" s="233"/>
      <c r="T544" s="233"/>
      <c r="U544" s="233"/>
      <c r="W544" s="192"/>
    </row>
    <row r="545" spans="1:23" ht="15.75">
      <c r="A545" s="175" t="str">
        <f t="shared" si="23"/>
        <v/>
      </c>
      <c r="B545" s="203"/>
      <c r="C545" s="201"/>
      <c r="D545" s="229"/>
      <c r="E545" s="221"/>
      <c r="F545" s="221"/>
      <c r="G545" s="221"/>
      <c r="H545" s="221"/>
      <c r="I545" s="221"/>
      <c r="J545" s="221"/>
      <c r="L545" s="54" t="str">
        <f t="shared" si="22"/>
        <v/>
      </c>
      <c r="M545" s="203"/>
      <c r="N545" s="201"/>
      <c r="O545" s="234"/>
      <c r="P545" s="233"/>
      <c r="Q545" s="233"/>
      <c r="R545" s="233"/>
      <c r="S545" s="233"/>
      <c r="T545" s="233"/>
      <c r="U545" s="233"/>
      <c r="W545" s="192"/>
    </row>
    <row r="546" spans="1:23" ht="15.75">
      <c r="A546" s="175" t="str">
        <f t="shared" si="23"/>
        <v/>
      </c>
      <c r="B546" s="202"/>
      <c r="C546" s="201"/>
      <c r="D546" s="229"/>
      <c r="E546" s="221"/>
      <c r="F546" s="221"/>
      <c r="G546" s="221"/>
      <c r="H546" s="221"/>
      <c r="I546" s="221"/>
      <c r="J546" s="221"/>
      <c r="L546" s="54" t="str">
        <f t="shared" si="22"/>
        <v/>
      </c>
      <c r="M546" s="202"/>
      <c r="N546" s="201"/>
      <c r="O546" s="232"/>
      <c r="P546" s="221"/>
      <c r="Q546" s="221"/>
      <c r="R546" s="221"/>
      <c r="S546" s="221"/>
      <c r="T546" s="221"/>
      <c r="U546" s="221"/>
      <c r="W546" s="192"/>
    </row>
    <row r="547" spans="1:23" ht="15.75">
      <c r="A547" s="175" t="str">
        <f t="shared" si="23"/>
        <v/>
      </c>
      <c r="B547" s="202"/>
      <c r="C547" s="201"/>
      <c r="D547" s="229"/>
      <c r="E547" s="221"/>
      <c r="F547" s="221"/>
      <c r="G547" s="221"/>
      <c r="H547" s="221"/>
      <c r="I547" s="221"/>
      <c r="J547" s="221"/>
      <c r="L547" s="54" t="str">
        <f t="shared" si="22"/>
        <v/>
      </c>
      <c r="M547" s="202"/>
      <c r="N547" s="201"/>
      <c r="O547" s="232"/>
      <c r="P547" s="221"/>
      <c r="Q547" s="221"/>
      <c r="R547" s="221"/>
      <c r="S547" s="221"/>
      <c r="T547" s="221"/>
      <c r="U547" s="221"/>
      <c r="W547" s="192"/>
    </row>
    <row r="548" spans="1:23" ht="15.75">
      <c r="A548" s="175" t="str">
        <f t="shared" si="23"/>
        <v/>
      </c>
      <c r="B548" s="202"/>
      <c r="C548" s="201"/>
      <c r="D548" s="229"/>
      <c r="E548" s="221"/>
      <c r="F548" s="221"/>
      <c r="G548" s="221"/>
      <c r="H548" s="221"/>
      <c r="I548" s="221"/>
      <c r="J548" s="221"/>
      <c r="L548" s="54" t="str">
        <f t="shared" si="22"/>
        <v/>
      </c>
      <c r="M548" s="202"/>
      <c r="N548" s="201"/>
      <c r="O548" s="232"/>
      <c r="P548" s="221"/>
      <c r="Q548" s="221"/>
      <c r="R548" s="221"/>
      <c r="S548" s="221"/>
      <c r="T548" s="221"/>
      <c r="U548" s="221"/>
      <c r="W548" s="192"/>
    </row>
    <row r="549" spans="1:23" ht="15.75">
      <c r="A549" s="175" t="str">
        <f t="shared" si="23"/>
        <v/>
      </c>
      <c r="B549" s="203"/>
      <c r="C549" s="201"/>
      <c r="D549" s="229"/>
      <c r="E549" s="221"/>
      <c r="F549" s="221"/>
      <c r="G549" s="221"/>
      <c r="H549" s="221"/>
      <c r="I549" s="221"/>
      <c r="J549" s="221"/>
      <c r="L549" s="54" t="str">
        <f t="shared" si="22"/>
        <v/>
      </c>
      <c r="M549" s="203"/>
      <c r="N549" s="201"/>
      <c r="O549" s="232"/>
      <c r="P549" s="221"/>
      <c r="Q549" s="221"/>
      <c r="R549" s="221"/>
      <c r="S549" s="221"/>
      <c r="T549" s="221"/>
      <c r="U549" s="221"/>
      <c r="W549" s="192"/>
    </row>
    <row r="550" spans="1:23" ht="15.75">
      <c r="A550" s="175" t="str">
        <f t="shared" si="23"/>
        <v/>
      </c>
      <c r="B550" s="203"/>
      <c r="C550" s="201"/>
      <c r="D550" s="229"/>
      <c r="E550" s="221"/>
      <c r="F550" s="221"/>
      <c r="G550" s="221"/>
      <c r="H550" s="221"/>
      <c r="I550" s="221"/>
      <c r="J550" s="221"/>
      <c r="L550" s="54" t="str">
        <f t="shared" si="22"/>
        <v/>
      </c>
      <c r="M550" s="203"/>
      <c r="N550" s="201"/>
      <c r="O550" s="232"/>
      <c r="P550" s="221"/>
      <c r="Q550" s="221"/>
      <c r="R550" s="221"/>
      <c r="S550" s="221"/>
      <c r="T550" s="221"/>
      <c r="U550" s="221"/>
      <c r="W550" s="192"/>
    </row>
    <row r="551" spans="1:23" ht="15.75">
      <c r="A551" s="175" t="str">
        <f t="shared" si="23"/>
        <v/>
      </c>
      <c r="B551" s="202"/>
      <c r="C551" s="201"/>
      <c r="D551" s="229"/>
      <c r="E551" s="221"/>
      <c r="F551" s="221"/>
      <c r="G551" s="221"/>
      <c r="H551" s="221"/>
      <c r="I551" s="221"/>
      <c r="J551" s="221"/>
      <c r="L551" s="54" t="str">
        <f t="shared" si="22"/>
        <v/>
      </c>
      <c r="M551" s="202"/>
      <c r="N551" s="201"/>
      <c r="O551" s="232"/>
      <c r="P551" s="221"/>
      <c r="Q551" s="221"/>
      <c r="R551" s="221"/>
      <c r="S551" s="221"/>
      <c r="T551" s="221"/>
      <c r="U551" s="221"/>
      <c r="W551" s="192"/>
    </row>
    <row r="552" spans="1:23" ht="15.75">
      <c r="A552" s="175" t="str">
        <f t="shared" si="23"/>
        <v/>
      </c>
      <c r="B552" s="203"/>
      <c r="C552" s="201"/>
      <c r="D552" s="229"/>
      <c r="E552" s="221"/>
      <c r="F552" s="221"/>
      <c r="G552" s="221"/>
      <c r="H552" s="221"/>
      <c r="I552" s="221"/>
      <c r="J552" s="221"/>
      <c r="L552" s="54" t="str">
        <f t="shared" si="22"/>
        <v/>
      </c>
      <c r="M552" s="203"/>
      <c r="N552" s="201"/>
      <c r="O552" s="232"/>
      <c r="P552" s="221"/>
      <c r="Q552" s="221"/>
      <c r="R552" s="221"/>
      <c r="S552" s="221"/>
      <c r="T552" s="221"/>
      <c r="U552" s="221"/>
      <c r="W552" s="192"/>
    </row>
    <row r="553" spans="1:23" ht="15.75">
      <c r="A553" s="175" t="str">
        <f t="shared" si="23"/>
        <v/>
      </c>
      <c r="B553" s="203"/>
      <c r="C553" s="201"/>
      <c r="D553" s="229"/>
      <c r="E553" s="221"/>
      <c r="F553" s="221"/>
      <c r="G553" s="221"/>
      <c r="H553" s="221"/>
      <c r="I553" s="221"/>
      <c r="J553" s="221"/>
      <c r="L553" s="54" t="str">
        <f t="shared" si="22"/>
        <v/>
      </c>
      <c r="M553" s="203"/>
      <c r="N553" s="201"/>
      <c r="O553" s="232"/>
      <c r="P553" s="221"/>
      <c r="Q553" s="221"/>
      <c r="R553" s="221"/>
      <c r="S553" s="221"/>
      <c r="T553" s="221"/>
      <c r="U553" s="221"/>
      <c r="W553" s="192"/>
    </row>
    <row r="554" spans="1:23" ht="15.75">
      <c r="A554" s="175" t="str">
        <f t="shared" si="23"/>
        <v/>
      </c>
      <c r="B554" s="202"/>
      <c r="C554" s="201"/>
      <c r="D554" s="229"/>
      <c r="E554" s="221"/>
      <c r="F554" s="221"/>
      <c r="G554" s="221"/>
      <c r="H554" s="221"/>
      <c r="I554" s="221"/>
      <c r="J554" s="221"/>
      <c r="L554" s="54" t="str">
        <f t="shared" si="22"/>
        <v/>
      </c>
      <c r="M554" s="202"/>
      <c r="N554" s="201"/>
      <c r="O554" s="232"/>
      <c r="P554" s="221"/>
      <c r="Q554" s="221"/>
      <c r="R554" s="221"/>
      <c r="S554" s="221"/>
      <c r="T554" s="221"/>
      <c r="U554" s="221"/>
      <c r="W554" s="192"/>
    </row>
    <row r="555" spans="1:23" ht="15.75">
      <c r="A555" s="175" t="str">
        <f t="shared" si="23"/>
        <v/>
      </c>
      <c r="B555" s="202"/>
      <c r="C555" s="201"/>
      <c r="D555" s="229"/>
      <c r="E555" s="221"/>
      <c r="F555" s="221"/>
      <c r="G555" s="221"/>
      <c r="H555" s="221"/>
      <c r="I555" s="221"/>
      <c r="J555" s="221"/>
      <c r="L555" s="54" t="str">
        <f t="shared" si="22"/>
        <v/>
      </c>
      <c r="M555" s="202"/>
      <c r="N555" s="201"/>
      <c r="O555" s="232"/>
      <c r="P555" s="221"/>
      <c r="Q555" s="221"/>
      <c r="R555" s="221"/>
      <c r="S555" s="221"/>
      <c r="T555" s="221"/>
      <c r="U555" s="221"/>
      <c r="W555" s="192"/>
    </row>
    <row r="556" spans="1:23" ht="15.75">
      <c r="A556" s="175" t="str">
        <f t="shared" si="23"/>
        <v/>
      </c>
      <c r="B556" s="202"/>
      <c r="C556" s="201"/>
      <c r="D556" s="229"/>
      <c r="E556" s="221"/>
      <c r="F556" s="221"/>
      <c r="G556" s="221"/>
      <c r="H556" s="221"/>
      <c r="I556" s="221"/>
      <c r="J556" s="221"/>
      <c r="L556" s="54" t="str">
        <f t="shared" si="22"/>
        <v/>
      </c>
      <c r="M556" s="202"/>
      <c r="N556" s="201"/>
      <c r="O556" s="232"/>
      <c r="P556" s="221"/>
      <c r="Q556" s="221"/>
      <c r="R556" s="221"/>
      <c r="S556" s="221"/>
      <c r="T556" s="221"/>
      <c r="U556" s="221"/>
      <c r="W556" s="192"/>
    </row>
    <row r="557" spans="1:23" ht="15.75">
      <c r="A557" s="175" t="str">
        <f t="shared" si="23"/>
        <v/>
      </c>
      <c r="B557" s="202"/>
      <c r="C557" s="201"/>
      <c r="D557" s="229"/>
      <c r="E557" s="221"/>
      <c r="F557" s="221"/>
      <c r="G557" s="221"/>
      <c r="H557" s="221"/>
      <c r="I557" s="221"/>
      <c r="J557" s="221"/>
      <c r="L557" s="54" t="str">
        <f t="shared" si="22"/>
        <v/>
      </c>
      <c r="M557" s="202"/>
      <c r="N557" s="201"/>
      <c r="O557" s="232"/>
      <c r="P557" s="221"/>
      <c r="Q557" s="221"/>
      <c r="R557" s="221"/>
      <c r="S557" s="221"/>
      <c r="T557" s="221"/>
      <c r="U557" s="221"/>
      <c r="W557" s="192"/>
    </row>
    <row r="558" spans="1:23" ht="15.75">
      <c r="A558" s="175" t="str">
        <f t="shared" si="23"/>
        <v/>
      </c>
      <c r="B558" s="202"/>
      <c r="C558" s="201"/>
      <c r="D558" s="229"/>
      <c r="E558" s="221"/>
      <c r="F558" s="221"/>
      <c r="G558" s="221"/>
      <c r="H558" s="221"/>
      <c r="I558" s="221"/>
      <c r="J558" s="221"/>
      <c r="L558" s="54" t="str">
        <f t="shared" si="22"/>
        <v/>
      </c>
      <c r="M558" s="202"/>
      <c r="N558" s="201"/>
      <c r="O558" s="228"/>
      <c r="P558" s="221"/>
      <c r="Q558" s="221"/>
      <c r="R558" s="221"/>
      <c r="S558" s="221"/>
      <c r="T558" s="221"/>
      <c r="U558" s="221"/>
      <c r="W558" s="192"/>
    </row>
    <row r="559" spans="1:23" ht="15.75">
      <c r="A559" s="175" t="str">
        <f t="shared" si="23"/>
        <v/>
      </c>
      <c r="B559" s="202"/>
      <c r="C559" s="201"/>
      <c r="D559" s="229"/>
      <c r="E559" s="221"/>
      <c r="F559" s="221"/>
      <c r="G559" s="221"/>
      <c r="H559" s="221"/>
      <c r="I559" s="221"/>
      <c r="J559" s="221"/>
      <c r="L559" s="54" t="str">
        <f t="shared" si="22"/>
        <v/>
      </c>
      <c r="M559" s="202"/>
      <c r="N559" s="201"/>
      <c r="O559" s="228"/>
      <c r="P559" s="221"/>
      <c r="Q559" s="221"/>
      <c r="R559" s="221"/>
      <c r="S559" s="221"/>
      <c r="T559" s="221"/>
      <c r="U559" s="221"/>
      <c r="W559" s="192"/>
    </row>
    <row r="560" spans="1:23" ht="15.75">
      <c r="A560" s="175" t="str">
        <f t="shared" si="23"/>
        <v/>
      </c>
      <c r="B560" s="202"/>
      <c r="C560" s="201"/>
      <c r="D560" s="229"/>
      <c r="E560" s="221"/>
      <c r="F560" s="221"/>
      <c r="G560" s="221"/>
      <c r="H560" s="221"/>
      <c r="I560" s="221"/>
      <c r="J560" s="221"/>
      <c r="L560" s="54" t="str">
        <f t="shared" si="22"/>
        <v/>
      </c>
      <c r="M560" s="202"/>
      <c r="N560" s="201"/>
      <c r="O560" s="228"/>
      <c r="P560" s="221"/>
      <c r="Q560" s="221"/>
      <c r="R560" s="221"/>
      <c r="S560" s="221"/>
      <c r="T560" s="221"/>
      <c r="U560" s="221"/>
      <c r="W560" s="192"/>
    </row>
    <row r="561" spans="1:23" ht="15.75">
      <c r="A561" s="175" t="str">
        <f t="shared" si="23"/>
        <v/>
      </c>
      <c r="B561" s="202"/>
      <c r="C561" s="201"/>
      <c r="D561" s="227"/>
      <c r="E561" s="221"/>
      <c r="F561" s="221"/>
      <c r="G561" s="221"/>
      <c r="H561" s="221"/>
      <c r="I561" s="221"/>
      <c r="J561" s="221"/>
      <c r="L561" s="54" t="str">
        <f t="shared" si="22"/>
        <v/>
      </c>
      <c r="M561" s="202"/>
      <c r="N561" s="201"/>
      <c r="O561" s="227"/>
      <c r="P561" s="221"/>
      <c r="Q561" s="221"/>
      <c r="R561" s="221"/>
      <c r="S561" s="221"/>
      <c r="T561" s="221"/>
      <c r="U561" s="221"/>
      <c r="W561" s="192"/>
    </row>
    <row r="562" spans="1:23" ht="15.75">
      <c r="A562" s="175" t="str">
        <f t="shared" si="23"/>
        <v/>
      </c>
      <c r="B562" s="202"/>
      <c r="C562" s="201"/>
      <c r="D562" s="227"/>
      <c r="E562" s="221"/>
      <c r="F562" s="221"/>
      <c r="G562" s="221"/>
      <c r="H562" s="221"/>
      <c r="I562" s="221"/>
      <c r="J562" s="221"/>
      <c r="L562" s="54" t="str">
        <f t="shared" si="22"/>
        <v/>
      </c>
      <c r="M562" s="202"/>
      <c r="N562" s="201"/>
      <c r="O562" s="227"/>
      <c r="P562" s="221"/>
      <c r="Q562" s="221"/>
      <c r="R562" s="221"/>
      <c r="S562" s="221"/>
      <c r="T562" s="221"/>
      <c r="U562" s="221"/>
      <c r="W562" s="192"/>
    </row>
    <row r="563" spans="1:23" ht="15.75">
      <c r="A563" s="175" t="str">
        <f t="shared" si="23"/>
        <v/>
      </c>
      <c r="B563" s="202"/>
      <c r="C563" s="201"/>
      <c r="D563" s="227"/>
      <c r="E563" s="221"/>
      <c r="F563" s="221"/>
      <c r="G563" s="221"/>
      <c r="H563" s="221"/>
      <c r="I563" s="221"/>
      <c r="J563" s="221"/>
      <c r="L563" s="54" t="str">
        <f t="shared" si="22"/>
        <v/>
      </c>
      <c r="M563" s="202"/>
      <c r="N563" s="201"/>
      <c r="O563" s="227"/>
      <c r="P563" s="221"/>
      <c r="Q563" s="221"/>
      <c r="R563" s="221"/>
      <c r="S563" s="221"/>
      <c r="T563" s="221"/>
      <c r="U563" s="221"/>
      <c r="W563" s="192"/>
    </row>
    <row r="564" spans="1:23" ht="15.75">
      <c r="A564" s="175" t="str">
        <f t="shared" si="23"/>
        <v/>
      </c>
      <c r="B564" s="202"/>
      <c r="C564" s="201"/>
      <c r="D564" s="227"/>
      <c r="E564" s="221"/>
      <c r="F564" s="221"/>
      <c r="G564" s="221"/>
      <c r="H564" s="221"/>
      <c r="I564" s="221"/>
      <c r="J564" s="221"/>
      <c r="L564" s="54" t="str">
        <f t="shared" si="22"/>
        <v/>
      </c>
      <c r="M564" s="202"/>
      <c r="N564" s="201"/>
      <c r="O564" s="227"/>
      <c r="P564" s="221"/>
      <c r="Q564" s="221"/>
      <c r="R564" s="221"/>
      <c r="S564" s="221"/>
      <c r="T564" s="221"/>
      <c r="U564" s="221"/>
      <c r="W564" s="192"/>
    </row>
    <row r="565" spans="1:23" ht="15.75">
      <c r="A565" s="175" t="str">
        <f t="shared" si="23"/>
        <v/>
      </c>
      <c r="B565" s="202"/>
      <c r="C565" s="201"/>
      <c r="D565" s="227"/>
      <c r="E565" s="221"/>
      <c r="F565" s="221"/>
      <c r="G565" s="221"/>
      <c r="H565" s="221"/>
      <c r="I565" s="221"/>
      <c r="J565" s="221"/>
      <c r="L565" s="54" t="str">
        <f t="shared" si="22"/>
        <v/>
      </c>
      <c r="M565" s="202"/>
      <c r="N565" s="201"/>
      <c r="O565" s="227"/>
      <c r="P565" s="221"/>
      <c r="Q565" s="221"/>
      <c r="R565" s="221"/>
      <c r="S565" s="221"/>
      <c r="T565" s="221"/>
      <c r="U565" s="221"/>
      <c r="W565" s="192"/>
    </row>
    <row r="566" spans="1:23" ht="15.75">
      <c r="A566" s="175" t="str">
        <f t="shared" si="23"/>
        <v/>
      </c>
      <c r="B566" s="202"/>
      <c r="C566" s="201"/>
      <c r="D566" s="227"/>
      <c r="E566" s="221"/>
      <c r="F566" s="221"/>
      <c r="G566" s="221"/>
      <c r="H566" s="221"/>
      <c r="I566" s="221"/>
      <c r="J566" s="221"/>
      <c r="L566" s="54" t="str">
        <f t="shared" si="22"/>
        <v/>
      </c>
      <c r="M566" s="202"/>
      <c r="N566" s="201"/>
      <c r="O566" s="227"/>
      <c r="P566" s="221"/>
      <c r="Q566" s="221"/>
      <c r="R566" s="221"/>
      <c r="S566" s="221"/>
      <c r="T566" s="221"/>
      <c r="U566" s="221"/>
      <c r="W566" s="192"/>
    </row>
    <row r="567" spans="1:23" ht="15.75">
      <c r="A567" s="175" t="str">
        <f t="shared" si="23"/>
        <v/>
      </c>
      <c r="B567" s="202"/>
      <c r="C567" s="201"/>
      <c r="D567" s="227"/>
      <c r="E567" s="221"/>
      <c r="F567" s="221"/>
      <c r="G567" s="221"/>
      <c r="H567" s="221"/>
      <c r="I567" s="221"/>
      <c r="J567" s="221"/>
      <c r="L567" s="54" t="str">
        <f t="shared" si="22"/>
        <v/>
      </c>
      <c r="M567" s="202"/>
      <c r="N567" s="201"/>
      <c r="O567" s="227"/>
      <c r="P567" s="221"/>
      <c r="Q567" s="221"/>
      <c r="R567" s="221"/>
      <c r="S567" s="221"/>
      <c r="T567" s="221"/>
      <c r="U567" s="221"/>
      <c r="W567" s="192"/>
    </row>
    <row r="568" spans="1:23" ht="15.75">
      <c r="A568" s="175" t="str">
        <f t="shared" si="23"/>
        <v/>
      </c>
      <c r="B568" s="202"/>
      <c r="C568" s="201"/>
      <c r="D568" s="227"/>
      <c r="E568" s="221"/>
      <c r="F568" s="221"/>
      <c r="G568" s="221"/>
      <c r="H568" s="221"/>
      <c r="I568" s="221"/>
      <c r="J568" s="221"/>
      <c r="L568" s="54" t="str">
        <f t="shared" si="22"/>
        <v/>
      </c>
      <c r="M568" s="202"/>
      <c r="N568" s="201"/>
      <c r="O568" s="227"/>
      <c r="P568" s="221"/>
      <c r="Q568" s="221"/>
      <c r="R568" s="221"/>
      <c r="S568" s="221"/>
      <c r="T568" s="221"/>
      <c r="U568" s="221"/>
      <c r="W568" s="192"/>
    </row>
    <row r="569" spans="1:23" ht="15.75">
      <c r="A569" s="175" t="str">
        <f t="shared" si="23"/>
        <v/>
      </c>
      <c r="B569" s="202"/>
      <c r="C569" s="201"/>
      <c r="D569" s="227"/>
      <c r="E569" s="221"/>
      <c r="F569" s="221"/>
      <c r="G569" s="221"/>
      <c r="H569" s="221"/>
      <c r="I569" s="221"/>
      <c r="J569" s="221"/>
      <c r="L569" s="54" t="str">
        <f t="shared" si="22"/>
        <v/>
      </c>
      <c r="M569" s="202"/>
      <c r="N569" s="201"/>
      <c r="O569" s="227"/>
      <c r="P569" s="221"/>
      <c r="Q569" s="221"/>
      <c r="R569" s="221"/>
      <c r="S569" s="221"/>
      <c r="T569" s="221"/>
      <c r="U569" s="221"/>
      <c r="W569" s="192"/>
    </row>
    <row r="570" spans="1:23" ht="15.75">
      <c r="A570" s="175" t="str">
        <f t="shared" si="23"/>
        <v/>
      </c>
      <c r="B570" s="202"/>
      <c r="C570" s="201"/>
      <c r="D570" s="227"/>
      <c r="E570" s="221"/>
      <c r="F570" s="221"/>
      <c r="G570" s="221"/>
      <c r="H570" s="221"/>
      <c r="I570" s="221"/>
      <c r="J570" s="221"/>
      <c r="L570" s="54" t="str">
        <f t="shared" si="22"/>
        <v/>
      </c>
      <c r="M570" s="202"/>
      <c r="N570" s="201"/>
      <c r="O570" s="227"/>
      <c r="P570" s="221"/>
      <c r="Q570" s="221"/>
      <c r="R570" s="221"/>
      <c r="S570" s="221"/>
      <c r="T570" s="221"/>
      <c r="U570" s="221"/>
      <c r="W570" s="192"/>
    </row>
    <row r="571" spans="1:23" ht="15.75">
      <c r="A571" s="175" t="str">
        <f t="shared" si="23"/>
        <v/>
      </c>
      <c r="B571" s="202"/>
      <c r="C571" s="201"/>
      <c r="D571" s="227"/>
      <c r="E571" s="221"/>
      <c r="F571" s="221"/>
      <c r="G571" s="221"/>
      <c r="H571" s="221"/>
      <c r="I571" s="221"/>
      <c r="J571" s="221"/>
      <c r="L571" s="54" t="str">
        <f t="shared" si="22"/>
        <v/>
      </c>
      <c r="M571" s="202"/>
      <c r="N571" s="201"/>
      <c r="O571" s="227"/>
      <c r="P571" s="221"/>
      <c r="Q571" s="221"/>
      <c r="R571" s="221"/>
      <c r="S571" s="221"/>
      <c r="T571" s="221"/>
      <c r="U571" s="221"/>
      <c r="W571" s="192"/>
    </row>
    <row r="572" spans="1:23" ht="15.75">
      <c r="A572" s="175" t="str">
        <f t="shared" si="23"/>
        <v/>
      </c>
      <c r="B572" s="202"/>
      <c r="C572" s="201"/>
      <c r="D572" s="227"/>
      <c r="E572" s="221"/>
      <c r="F572" s="221"/>
      <c r="G572" s="221"/>
      <c r="H572" s="221"/>
      <c r="I572" s="221"/>
      <c r="J572" s="221"/>
      <c r="L572" s="54" t="str">
        <f t="shared" si="22"/>
        <v/>
      </c>
      <c r="M572" s="202"/>
      <c r="N572" s="201"/>
      <c r="O572" s="227"/>
      <c r="P572" s="221"/>
      <c r="Q572" s="221"/>
      <c r="R572" s="221"/>
      <c r="S572" s="221"/>
      <c r="T572" s="221"/>
      <c r="U572" s="221"/>
      <c r="W572" s="192"/>
    </row>
    <row r="573" spans="1:23" ht="15.75">
      <c r="A573" s="175" t="str">
        <f t="shared" si="23"/>
        <v/>
      </c>
      <c r="B573" s="202"/>
      <c r="C573" s="201"/>
      <c r="D573" s="227"/>
      <c r="E573" s="221"/>
      <c r="F573" s="221"/>
      <c r="G573" s="221"/>
      <c r="H573" s="221"/>
      <c r="I573" s="221"/>
      <c r="J573" s="221"/>
      <c r="L573" s="54" t="str">
        <f t="shared" si="22"/>
        <v/>
      </c>
      <c r="M573" s="202"/>
      <c r="N573" s="201"/>
      <c r="O573" s="227"/>
      <c r="P573" s="221"/>
      <c r="Q573" s="221"/>
      <c r="R573" s="221"/>
      <c r="S573" s="221"/>
      <c r="T573" s="221"/>
      <c r="U573" s="221"/>
      <c r="W573" s="192"/>
    </row>
    <row r="574" spans="1:23" ht="15.75">
      <c r="A574" s="175" t="str">
        <f t="shared" si="23"/>
        <v/>
      </c>
      <c r="B574" s="203"/>
      <c r="C574" s="201"/>
      <c r="D574" s="227"/>
      <c r="E574" s="221"/>
      <c r="F574" s="221"/>
      <c r="G574" s="221"/>
      <c r="H574" s="221"/>
      <c r="I574" s="221"/>
      <c r="J574" s="221"/>
      <c r="L574" s="54" t="str">
        <f t="shared" si="22"/>
        <v/>
      </c>
      <c r="M574" s="203"/>
      <c r="N574" s="201"/>
      <c r="O574" s="227"/>
      <c r="P574" s="221"/>
      <c r="Q574" s="221"/>
      <c r="R574" s="221"/>
      <c r="S574" s="221"/>
      <c r="T574" s="221"/>
      <c r="U574" s="221"/>
      <c r="W574" s="192"/>
    </row>
    <row r="575" spans="1:23" ht="15.75">
      <c r="A575" s="175" t="str">
        <f t="shared" si="23"/>
        <v/>
      </c>
      <c r="B575" s="202"/>
      <c r="C575" s="201"/>
      <c r="D575" s="227"/>
      <c r="E575" s="221"/>
      <c r="F575" s="221"/>
      <c r="G575" s="221"/>
      <c r="H575" s="221"/>
      <c r="I575" s="221"/>
      <c r="J575" s="221"/>
      <c r="L575" s="54" t="str">
        <f t="shared" si="22"/>
        <v/>
      </c>
      <c r="M575" s="202"/>
      <c r="N575" s="201"/>
      <c r="O575" s="227"/>
      <c r="P575" s="221"/>
      <c r="Q575" s="221"/>
      <c r="R575" s="221"/>
      <c r="S575" s="221"/>
      <c r="T575" s="221"/>
      <c r="U575" s="221"/>
      <c r="W575" s="192"/>
    </row>
    <row r="576" spans="1:23" ht="15.75">
      <c r="A576" s="175" t="str">
        <f t="shared" si="23"/>
        <v/>
      </c>
      <c r="B576" s="202"/>
      <c r="C576" s="201"/>
      <c r="D576" s="227"/>
      <c r="E576" s="221"/>
      <c r="F576" s="221"/>
      <c r="G576" s="221"/>
      <c r="H576" s="221"/>
      <c r="I576" s="221"/>
      <c r="J576" s="221"/>
      <c r="L576" s="54" t="str">
        <f t="shared" si="22"/>
        <v/>
      </c>
      <c r="M576" s="202"/>
      <c r="N576" s="201"/>
      <c r="O576" s="227"/>
      <c r="P576" s="221"/>
      <c r="Q576" s="221"/>
      <c r="R576" s="221"/>
      <c r="S576" s="221"/>
      <c r="T576" s="221"/>
      <c r="U576" s="221"/>
      <c r="W576" s="192"/>
    </row>
    <row r="577" spans="1:23" ht="15.75">
      <c r="A577" s="175" t="str">
        <f t="shared" si="23"/>
        <v/>
      </c>
      <c r="B577" s="202"/>
      <c r="C577" s="201"/>
      <c r="D577" s="227"/>
      <c r="E577" s="221"/>
      <c r="F577" s="221"/>
      <c r="G577" s="221"/>
      <c r="H577" s="221"/>
      <c r="I577" s="221"/>
      <c r="J577" s="221"/>
      <c r="L577" s="54" t="str">
        <f t="shared" si="22"/>
        <v/>
      </c>
      <c r="M577" s="202"/>
      <c r="N577" s="201"/>
      <c r="O577" s="227"/>
      <c r="P577" s="221"/>
      <c r="Q577" s="221"/>
      <c r="R577" s="221"/>
      <c r="S577" s="221"/>
      <c r="T577" s="221"/>
      <c r="U577" s="221"/>
      <c r="W577" s="192"/>
    </row>
    <row r="578" spans="1:23" ht="15.75">
      <c r="A578" s="175" t="str">
        <f t="shared" si="23"/>
        <v/>
      </c>
      <c r="B578" s="202"/>
      <c r="C578" s="201"/>
      <c r="D578" s="227"/>
      <c r="E578" s="221"/>
      <c r="F578" s="221"/>
      <c r="G578" s="221"/>
      <c r="H578" s="221"/>
      <c r="I578" s="221"/>
      <c r="J578" s="221"/>
      <c r="L578" s="54" t="str">
        <f t="shared" si="22"/>
        <v/>
      </c>
      <c r="M578" s="202"/>
      <c r="N578" s="201"/>
      <c r="O578" s="227"/>
      <c r="P578" s="221"/>
      <c r="Q578" s="221"/>
      <c r="R578" s="221"/>
      <c r="S578" s="221"/>
      <c r="T578" s="221"/>
      <c r="U578" s="221"/>
      <c r="W578" s="192"/>
    </row>
    <row r="579" spans="1:23" ht="15.75">
      <c r="A579" s="175" t="str">
        <f t="shared" si="23"/>
        <v/>
      </c>
      <c r="B579" s="202"/>
      <c r="C579" s="201"/>
      <c r="D579" s="227"/>
      <c r="E579" s="221"/>
      <c r="F579" s="221"/>
      <c r="G579" s="221"/>
      <c r="H579" s="221"/>
      <c r="I579" s="221"/>
      <c r="J579" s="221"/>
      <c r="L579" s="54" t="str">
        <f t="shared" si="22"/>
        <v/>
      </c>
      <c r="M579" s="202"/>
      <c r="N579" s="201"/>
      <c r="O579" s="227"/>
      <c r="P579" s="221"/>
      <c r="Q579" s="221"/>
      <c r="R579" s="221"/>
      <c r="S579" s="221"/>
      <c r="T579" s="221"/>
      <c r="U579" s="221"/>
      <c r="W579" s="192"/>
    </row>
    <row r="580" spans="1:23" ht="15.75">
      <c r="A580" s="175" t="str">
        <f t="shared" si="23"/>
        <v/>
      </c>
      <c r="B580" s="202"/>
      <c r="C580" s="201"/>
      <c r="D580" s="227"/>
      <c r="E580" s="221"/>
      <c r="F580" s="221"/>
      <c r="G580" s="221"/>
      <c r="H580" s="221"/>
      <c r="I580" s="221"/>
      <c r="J580" s="221"/>
      <c r="L580" s="54" t="str">
        <f t="shared" si="22"/>
        <v/>
      </c>
      <c r="M580" s="202"/>
      <c r="N580" s="201"/>
      <c r="O580" s="227"/>
      <c r="P580" s="221"/>
      <c r="Q580" s="221"/>
      <c r="R580" s="221"/>
      <c r="S580" s="221"/>
      <c r="T580" s="221"/>
      <c r="U580" s="221"/>
      <c r="W580" s="192"/>
    </row>
    <row r="581" spans="1:23" ht="15.75">
      <c r="A581" s="175" t="str">
        <f t="shared" si="23"/>
        <v/>
      </c>
      <c r="B581" s="202"/>
      <c r="C581" s="201"/>
      <c r="D581" s="227"/>
      <c r="E581" s="221"/>
      <c r="F581" s="221"/>
      <c r="G581" s="221"/>
      <c r="H581" s="221"/>
      <c r="I581" s="221"/>
      <c r="J581" s="221"/>
      <c r="L581" s="54" t="str">
        <f t="shared" si="22"/>
        <v/>
      </c>
      <c r="M581" s="202"/>
      <c r="N581" s="201"/>
      <c r="O581" s="227"/>
      <c r="P581" s="221"/>
      <c r="Q581" s="221"/>
      <c r="R581" s="221"/>
      <c r="S581" s="221"/>
      <c r="T581" s="221"/>
      <c r="U581" s="221"/>
      <c r="W581" s="192"/>
    </row>
    <row r="582" spans="1:23" ht="15.75">
      <c r="A582" s="175" t="str">
        <f t="shared" ref="A582:A645" si="24">+B582&amp;C582</f>
        <v/>
      </c>
      <c r="B582" s="202"/>
      <c r="C582" s="201"/>
      <c r="D582" s="227"/>
      <c r="E582" s="221"/>
      <c r="F582" s="221"/>
      <c r="G582" s="221"/>
      <c r="H582" s="221"/>
      <c r="I582" s="221"/>
      <c r="J582" s="221"/>
      <c r="L582" s="54" t="str">
        <f t="shared" si="22"/>
        <v/>
      </c>
      <c r="M582" s="202"/>
      <c r="N582" s="201"/>
      <c r="O582" s="227"/>
      <c r="P582" s="221"/>
      <c r="Q582" s="221"/>
      <c r="R582" s="221"/>
      <c r="S582" s="221"/>
      <c r="T582" s="221"/>
      <c r="U582" s="221"/>
      <c r="W582" s="192"/>
    </row>
    <row r="583" spans="1:23" ht="15.75">
      <c r="A583" s="175" t="str">
        <f t="shared" si="24"/>
        <v/>
      </c>
      <c r="B583" s="202"/>
      <c r="C583" s="201"/>
      <c r="D583" s="227"/>
      <c r="E583" s="221"/>
      <c r="F583" s="221"/>
      <c r="G583" s="221"/>
      <c r="H583" s="221"/>
      <c r="I583" s="221"/>
      <c r="J583" s="221"/>
      <c r="L583" s="54" t="str">
        <f t="shared" ref="L583:L646" si="25">+M583&amp;N583</f>
        <v/>
      </c>
      <c r="M583" s="202"/>
      <c r="N583" s="201"/>
      <c r="O583" s="227"/>
      <c r="P583" s="221"/>
      <c r="Q583" s="221"/>
      <c r="R583" s="221"/>
      <c r="S583" s="221"/>
      <c r="T583" s="221"/>
      <c r="U583" s="221"/>
      <c r="W583" s="192"/>
    </row>
    <row r="584" spans="1:23" ht="15.75">
      <c r="A584" s="175" t="str">
        <f t="shared" si="24"/>
        <v/>
      </c>
      <c r="B584" s="202"/>
      <c r="C584" s="201"/>
      <c r="D584" s="227"/>
      <c r="E584" s="221"/>
      <c r="F584" s="221"/>
      <c r="G584" s="221"/>
      <c r="H584" s="221"/>
      <c r="I584" s="221"/>
      <c r="J584" s="221"/>
      <c r="L584" s="54" t="str">
        <f t="shared" si="25"/>
        <v/>
      </c>
      <c r="M584" s="202"/>
      <c r="N584" s="201"/>
      <c r="O584" s="227"/>
      <c r="P584" s="221"/>
      <c r="Q584" s="221"/>
      <c r="R584" s="221"/>
      <c r="S584" s="221"/>
      <c r="T584" s="221"/>
      <c r="U584" s="221"/>
      <c r="W584" s="192"/>
    </row>
    <row r="585" spans="1:23" ht="15.75">
      <c r="A585" s="175" t="str">
        <f t="shared" si="24"/>
        <v/>
      </c>
      <c r="B585" s="202"/>
      <c r="C585" s="201"/>
      <c r="D585" s="227"/>
      <c r="E585" s="221"/>
      <c r="F585" s="221"/>
      <c r="G585" s="221"/>
      <c r="H585" s="221"/>
      <c r="I585" s="221"/>
      <c r="J585" s="221"/>
      <c r="L585" s="54" t="str">
        <f t="shared" si="25"/>
        <v/>
      </c>
      <c r="M585" s="202"/>
      <c r="N585" s="201"/>
      <c r="O585" s="227"/>
      <c r="P585" s="221"/>
      <c r="Q585" s="221"/>
      <c r="R585" s="221"/>
      <c r="S585" s="221"/>
      <c r="T585" s="221"/>
      <c r="U585" s="221"/>
      <c r="W585" s="192"/>
    </row>
    <row r="586" spans="1:23" ht="15.75">
      <c r="A586" s="175" t="str">
        <f t="shared" si="24"/>
        <v/>
      </c>
      <c r="B586" s="202"/>
      <c r="C586" s="201"/>
      <c r="D586" s="227"/>
      <c r="E586" s="221"/>
      <c r="F586" s="221"/>
      <c r="G586" s="221"/>
      <c r="H586" s="221"/>
      <c r="I586" s="221"/>
      <c r="J586" s="221"/>
      <c r="L586" s="54" t="str">
        <f t="shared" si="25"/>
        <v/>
      </c>
      <c r="M586" s="202"/>
      <c r="N586" s="201"/>
      <c r="O586" s="227"/>
      <c r="P586" s="221"/>
      <c r="Q586" s="221"/>
      <c r="R586" s="221"/>
      <c r="S586" s="221"/>
      <c r="T586" s="221"/>
      <c r="U586" s="221"/>
      <c r="W586" s="192"/>
    </row>
    <row r="587" spans="1:23" ht="15.75">
      <c r="A587" s="175" t="str">
        <f t="shared" si="24"/>
        <v/>
      </c>
      <c r="B587" s="202"/>
      <c r="C587" s="201"/>
      <c r="D587" s="227"/>
      <c r="E587" s="221"/>
      <c r="F587" s="221"/>
      <c r="G587" s="221"/>
      <c r="H587" s="221"/>
      <c r="I587" s="221"/>
      <c r="J587" s="221"/>
      <c r="L587" s="54" t="str">
        <f t="shared" si="25"/>
        <v/>
      </c>
      <c r="M587" s="202"/>
      <c r="N587" s="201"/>
      <c r="O587" s="227"/>
      <c r="P587" s="221"/>
      <c r="Q587" s="221"/>
      <c r="R587" s="221"/>
      <c r="S587" s="221"/>
      <c r="T587" s="221"/>
      <c r="U587" s="221"/>
      <c r="W587" s="192"/>
    </row>
    <row r="588" spans="1:23" ht="15.75">
      <c r="A588" s="175" t="str">
        <f t="shared" si="24"/>
        <v/>
      </c>
      <c r="B588" s="202"/>
      <c r="C588" s="201"/>
      <c r="D588" s="227"/>
      <c r="E588" s="221"/>
      <c r="F588" s="221"/>
      <c r="G588" s="221"/>
      <c r="H588" s="221"/>
      <c r="I588" s="221"/>
      <c r="J588" s="221"/>
      <c r="L588" s="54" t="str">
        <f t="shared" si="25"/>
        <v/>
      </c>
      <c r="M588" s="202"/>
      <c r="N588" s="201"/>
      <c r="O588" s="227"/>
      <c r="P588" s="221"/>
      <c r="Q588" s="221"/>
      <c r="R588" s="221"/>
      <c r="S588" s="221"/>
      <c r="T588" s="221"/>
      <c r="U588" s="221"/>
      <c r="W588" s="192"/>
    </row>
    <row r="589" spans="1:23" ht="15.75">
      <c r="A589" s="175" t="str">
        <f t="shared" si="24"/>
        <v/>
      </c>
      <c r="B589" s="202"/>
      <c r="C589" s="201"/>
      <c r="D589" s="227"/>
      <c r="E589" s="221"/>
      <c r="F589" s="221"/>
      <c r="G589" s="221"/>
      <c r="H589" s="221"/>
      <c r="I589" s="221"/>
      <c r="J589" s="221"/>
      <c r="L589" s="54" t="str">
        <f t="shared" si="25"/>
        <v/>
      </c>
      <c r="M589" s="202"/>
      <c r="N589" s="201"/>
      <c r="O589" s="227"/>
      <c r="P589" s="221"/>
      <c r="Q589" s="221"/>
      <c r="R589" s="221"/>
      <c r="S589" s="221"/>
      <c r="T589" s="221"/>
      <c r="U589" s="221"/>
      <c r="W589" s="192"/>
    </row>
    <row r="590" spans="1:23" ht="15.75">
      <c r="A590" s="175" t="str">
        <f t="shared" si="24"/>
        <v/>
      </c>
      <c r="B590" s="202"/>
      <c r="C590" s="201"/>
      <c r="D590" s="227"/>
      <c r="E590" s="221"/>
      <c r="F590" s="221"/>
      <c r="G590" s="221"/>
      <c r="H590" s="221"/>
      <c r="I590" s="221"/>
      <c r="J590" s="221"/>
      <c r="L590" s="54" t="str">
        <f t="shared" si="25"/>
        <v/>
      </c>
      <c r="M590" s="203"/>
      <c r="N590" s="201"/>
      <c r="O590" s="227"/>
      <c r="P590" s="221"/>
      <c r="Q590" s="221"/>
      <c r="R590" s="221"/>
      <c r="S590" s="221"/>
      <c r="T590" s="221"/>
      <c r="U590" s="221"/>
      <c r="W590" s="192"/>
    </row>
    <row r="591" spans="1:23" ht="15.75">
      <c r="A591" s="175" t="str">
        <f t="shared" si="24"/>
        <v/>
      </c>
      <c r="B591" s="202"/>
      <c r="C591" s="201"/>
      <c r="D591" s="227"/>
      <c r="E591" s="221"/>
      <c r="F591" s="221"/>
      <c r="G591" s="221"/>
      <c r="H591" s="221"/>
      <c r="I591" s="221"/>
      <c r="J591" s="221"/>
      <c r="L591" s="54" t="str">
        <f t="shared" si="25"/>
        <v/>
      </c>
      <c r="M591" s="202"/>
      <c r="N591" s="201"/>
      <c r="O591" s="227"/>
      <c r="P591" s="221"/>
      <c r="Q591" s="221"/>
      <c r="R591" s="221"/>
      <c r="S591" s="221"/>
      <c r="T591" s="221"/>
      <c r="U591" s="221"/>
      <c r="W591" s="192"/>
    </row>
    <row r="592" spans="1:23" ht="15.75">
      <c r="A592" s="175" t="str">
        <f t="shared" si="24"/>
        <v/>
      </c>
      <c r="B592" s="202"/>
      <c r="C592" s="201"/>
      <c r="D592" s="227"/>
      <c r="E592" s="221"/>
      <c r="F592" s="221"/>
      <c r="G592" s="221"/>
      <c r="H592" s="221"/>
      <c r="I592" s="221"/>
      <c r="J592" s="221"/>
      <c r="L592" s="54" t="str">
        <f t="shared" si="25"/>
        <v/>
      </c>
      <c r="M592" s="202"/>
      <c r="N592" s="201"/>
      <c r="O592" s="227"/>
      <c r="P592" s="221"/>
      <c r="Q592" s="221"/>
      <c r="R592" s="221"/>
      <c r="S592" s="221"/>
      <c r="T592" s="221"/>
      <c r="U592" s="221"/>
      <c r="W592" s="192"/>
    </row>
    <row r="593" spans="1:23" ht="15.75">
      <c r="A593" s="175" t="str">
        <f t="shared" si="24"/>
        <v/>
      </c>
      <c r="B593" s="202"/>
      <c r="C593" s="201"/>
      <c r="D593" s="227"/>
      <c r="E593" s="221"/>
      <c r="F593" s="221"/>
      <c r="G593" s="221"/>
      <c r="H593" s="221"/>
      <c r="I593" s="221"/>
      <c r="J593" s="221"/>
      <c r="L593" s="54" t="str">
        <f t="shared" si="25"/>
        <v/>
      </c>
      <c r="M593" s="202"/>
      <c r="N593" s="201"/>
      <c r="O593" s="227"/>
      <c r="P593" s="221"/>
      <c r="Q593" s="221"/>
      <c r="R593" s="221"/>
      <c r="S593" s="221"/>
      <c r="T593" s="221"/>
      <c r="U593" s="221"/>
      <c r="W593" s="192"/>
    </row>
    <row r="594" spans="1:23" ht="15.75">
      <c r="A594" s="175" t="str">
        <f t="shared" si="24"/>
        <v/>
      </c>
      <c r="B594" s="202"/>
      <c r="C594" s="201"/>
      <c r="D594" s="227"/>
      <c r="E594" s="221"/>
      <c r="F594" s="221"/>
      <c r="G594" s="221"/>
      <c r="H594" s="221"/>
      <c r="I594" s="221"/>
      <c r="J594" s="221"/>
      <c r="L594" s="54" t="str">
        <f t="shared" si="25"/>
        <v/>
      </c>
      <c r="M594" s="202"/>
      <c r="N594" s="201"/>
      <c r="O594" s="227"/>
      <c r="P594" s="221"/>
      <c r="Q594" s="221"/>
      <c r="R594" s="221"/>
      <c r="S594" s="221"/>
      <c r="T594" s="221"/>
      <c r="U594" s="221"/>
      <c r="W594" s="192"/>
    </row>
    <row r="595" spans="1:23" ht="15.75">
      <c r="A595" s="175" t="str">
        <f t="shared" si="24"/>
        <v/>
      </c>
      <c r="B595" s="202"/>
      <c r="C595" s="201"/>
      <c r="D595" s="227"/>
      <c r="E595" s="221"/>
      <c r="F595" s="221"/>
      <c r="G595" s="221"/>
      <c r="H595" s="221"/>
      <c r="I595" s="221"/>
      <c r="J595" s="221"/>
      <c r="L595" s="54" t="str">
        <f t="shared" si="25"/>
        <v/>
      </c>
      <c r="M595" s="202"/>
      <c r="N595" s="201"/>
      <c r="O595" s="227"/>
      <c r="P595" s="221"/>
      <c r="Q595" s="221"/>
      <c r="R595" s="221"/>
      <c r="S595" s="221"/>
      <c r="T595" s="221"/>
      <c r="U595" s="221"/>
      <c r="W595" s="192"/>
    </row>
    <row r="596" spans="1:23" ht="15.75">
      <c r="A596" s="175" t="str">
        <f t="shared" si="24"/>
        <v/>
      </c>
      <c r="B596" s="203"/>
      <c r="C596" s="201"/>
      <c r="D596" s="227"/>
      <c r="E596" s="221"/>
      <c r="F596" s="221"/>
      <c r="G596" s="221"/>
      <c r="H596" s="221"/>
      <c r="I596" s="221"/>
      <c r="J596" s="221"/>
      <c r="L596" s="54" t="str">
        <f t="shared" si="25"/>
        <v/>
      </c>
      <c r="M596" s="203"/>
      <c r="N596" s="201"/>
      <c r="O596" s="227"/>
      <c r="P596" s="221"/>
      <c r="Q596" s="221"/>
      <c r="R596" s="221"/>
      <c r="S596" s="221"/>
      <c r="T596" s="221"/>
      <c r="U596" s="221"/>
      <c r="W596" s="192"/>
    </row>
    <row r="597" spans="1:23" ht="15.75">
      <c r="A597" s="175" t="str">
        <f t="shared" si="24"/>
        <v/>
      </c>
      <c r="B597" s="202"/>
      <c r="C597" s="201"/>
      <c r="D597" s="227"/>
      <c r="E597" s="221"/>
      <c r="F597" s="221"/>
      <c r="G597" s="221"/>
      <c r="H597" s="221"/>
      <c r="I597" s="221"/>
      <c r="J597" s="221"/>
      <c r="L597" s="54" t="str">
        <f t="shared" si="25"/>
        <v/>
      </c>
      <c r="M597" s="202"/>
      <c r="N597" s="201"/>
      <c r="O597" s="227"/>
      <c r="P597" s="221"/>
      <c r="Q597" s="221"/>
      <c r="R597" s="221"/>
      <c r="S597" s="221"/>
      <c r="T597" s="221"/>
      <c r="U597" s="221"/>
      <c r="W597" s="192"/>
    </row>
    <row r="598" spans="1:23" ht="15.75">
      <c r="A598" s="175" t="str">
        <f t="shared" si="24"/>
        <v/>
      </c>
      <c r="B598" s="202"/>
      <c r="C598" s="201"/>
      <c r="D598" s="227"/>
      <c r="E598" s="221"/>
      <c r="F598" s="221"/>
      <c r="G598" s="221"/>
      <c r="H598" s="221"/>
      <c r="I598" s="221"/>
      <c r="J598" s="221"/>
      <c r="L598" s="54" t="str">
        <f t="shared" si="25"/>
        <v/>
      </c>
      <c r="M598" s="202"/>
      <c r="N598" s="201"/>
      <c r="O598" s="227"/>
      <c r="P598" s="221"/>
      <c r="Q598" s="221"/>
      <c r="R598" s="221"/>
      <c r="S598" s="221"/>
      <c r="T598" s="221"/>
      <c r="U598" s="221"/>
      <c r="W598" s="192"/>
    </row>
    <row r="599" spans="1:23" ht="15.75">
      <c r="A599" s="175" t="str">
        <f t="shared" si="24"/>
        <v/>
      </c>
      <c r="B599" s="203"/>
      <c r="C599" s="201"/>
      <c r="D599" s="227"/>
      <c r="E599" s="221"/>
      <c r="F599" s="221"/>
      <c r="G599" s="221"/>
      <c r="H599" s="221"/>
      <c r="I599" s="221"/>
      <c r="J599" s="221"/>
      <c r="L599" s="54" t="str">
        <f t="shared" si="25"/>
        <v/>
      </c>
      <c r="M599" s="203"/>
      <c r="N599" s="201"/>
      <c r="O599" s="227"/>
      <c r="P599" s="221"/>
      <c r="Q599" s="221"/>
      <c r="R599" s="221"/>
      <c r="S599" s="221"/>
      <c r="T599" s="221"/>
      <c r="U599" s="221"/>
    </row>
    <row r="600" spans="1:23" ht="15.75">
      <c r="A600" s="175" t="str">
        <f t="shared" si="24"/>
        <v/>
      </c>
      <c r="B600" s="202"/>
      <c r="C600" s="201"/>
      <c r="D600" s="227"/>
      <c r="E600" s="221"/>
      <c r="F600" s="221"/>
      <c r="G600" s="221"/>
      <c r="H600" s="221"/>
      <c r="I600" s="221"/>
      <c r="J600" s="221"/>
      <c r="L600" s="54" t="str">
        <f t="shared" si="25"/>
        <v/>
      </c>
      <c r="M600" s="202"/>
      <c r="N600" s="201"/>
      <c r="O600" s="227"/>
      <c r="P600" s="221"/>
      <c r="Q600" s="221"/>
      <c r="R600" s="221"/>
      <c r="S600" s="221"/>
      <c r="T600" s="221"/>
      <c r="U600" s="221"/>
    </row>
    <row r="601" spans="1:23" ht="15.75">
      <c r="A601" s="175" t="str">
        <f t="shared" si="24"/>
        <v/>
      </c>
      <c r="B601" s="203"/>
      <c r="C601" s="201"/>
      <c r="D601" s="227"/>
      <c r="E601" s="221"/>
      <c r="F601" s="221"/>
      <c r="G601" s="221"/>
      <c r="H601" s="221"/>
      <c r="I601" s="221"/>
      <c r="J601" s="221"/>
      <c r="L601" s="54" t="str">
        <f t="shared" si="25"/>
        <v/>
      </c>
      <c r="M601" s="203"/>
      <c r="N601" s="201"/>
      <c r="O601" s="227"/>
      <c r="P601" s="221"/>
      <c r="Q601" s="221"/>
      <c r="R601" s="221"/>
      <c r="S601" s="221"/>
      <c r="T601" s="221"/>
      <c r="U601" s="221"/>
    </row>
    <row r="602" spans="1:23" ht="15.75">
      <c r="A602" s="175" t="str">
        <f t="shared" si="24"/>
        <v/>
      </c>
      <c r="B602" s="203"/>
      <c r="C602" s="201"/>
      <c r="D602" s="227"/>
      <c r="E602" s="221"/>
      <c r="F602" s="221"/>
      <c r="G602" s="221"/>
      <c r="H602" s="221"/>
      <c r="I602" s="221"/>
      <c r="J602" s="221"/>
      <c r="L602" s="54" t="str">
        <f t="shared" si="25"/>
        <v/>
      </c>
      <c r="M602" s="203"/>
      <c r="N602" s="201"/>
      <c r="O602" s="227"/>
      <c r="P602" s="221"/>
      <c r="Q602" s="221"/>
      <c r="R602" s="221"/>
      <c r="S602" s="221"/>
      <c r="T602" s="221"/>
      <c r="U602" s="221"/>
    </row>
    <row r="603" spans="1:23" ht="15.75">
      <c r="A603" s="175" t="str">
        <f t="shared" si="24"/>
        <v/>
      </c>
      <c r="B603" s="203"/>
      <c r="C603" s="201"/>
      <c r="D603" s="227"/>
      <c r="E603" s="221"/>
      <c r="F603" s="221"/>
      <c r="G603" s="221"/>
      <c r="H603" s="221"/>
      <c r="I603" s="221"/>
      <c r="J603" s="221"/>
      <c r="L603" s="54" t="str">
        <f t="shared" si="25"/>
        <v/>
      </c>
      <c r="M603" s="203"/>
      <c r="N603" s="201"/>
      <c r="O603" s="227"/>
      <c r="P603" s="221"/>
      <c r="Q603" s="221"/>
      <c r="R603" s="221"/>
      <c r="S603" s="221"/>
      <c r="T603" s="221"/>
      <c r="U603" s="221"/>
    </row>
    <row r="604" spans="1:23" ht="15.75">
      <c r="A604" s="175" t="str">
        <f t="shared" si="24"/>
        <v/>
      </c>
      <c r="B604" s="203"/>
      <c r="C604" s="201"/>
      <c r="D604" s="227"/>
      <c r="E604" s="221"/>
      <c r="F604" s="221"/>
      <c r="G604" s="221"/>
      <c r="H604" s="221"/>
      <c r="I604" s="221"/>
      <c r="J604" s="221"/>
      <c r="L604" s="54" t="str">
        <f t="shared" si="25"/>
        <v/>
      </c>
      <c r="M604" s="203"/>
      <c r="N604" s="201"/>
      <c r="O604" s="227"/>
      <c r="P604" s="221"/>
      <c r="Q604" s="221"/>
      <c r="R604" s="221"/>
      <c r="S604" s="221"/>
      <c r="T604" s="221"/>
      <c r="U604" s="221"/>
    </row>
    <row r="605" spans="1:23" ht="15.75">
      <c r="A605" s="175" t="str">
        <f t="shared" si="24"/>
        <v/>
      </c>
      <c r="B605" s="202"/>
      <c r="C605" s="201"/>
      <c r="D605" s="227"/>
      <c r="E605" s="221"/>
      <c r="F605" s="221"/>
      <c r="G605" s="221"/>
      <c r="H605" s="221"/>
      <c r="I605" s="221"/>
      <c r="J605" s="221"/>
      <c r="L605" s="54" t="str">
        <f t="shared" si="25"/>
        <v/>
      </c>
      <c r="M605" s="202"/>
      <c r="N605" s="201"/>
      <c r="O605" s="227"/>
      <c r="P605" s="221"/>
      <c r="Q605" s="221"/>
      <c r="R605" s="221"/>
      <c r="S605" s="221"/>
      <c r="T605" s="221"/>
      <c r="U605" s="221"/>
    </row>
    <row r="606" spans="1:23" ht="15.75">
      <c r="A606" s="175" t="str">
        <f t="shared" si="24"/>
        <v/>
      </c>
      <c r="B606" s="203"/>
      <c r="C606" s="201"/>
      <c r="D606" s="227"/>
      <c r="E606" s="221"/>
      <c r="F606" s="221"/>
      <c r="G606" s="221"/>
      <c r="H606" s="221"/>
      <c r="I606" s="221"/>
      <c r="J606" s="221"/>
      <c r="L606" s="54" t="str">
        <f t="shared" si="25"/>
        <v/>
      </c>
      <c r="M606" s="203"/>
      <c r="N606" s="201"/>
      <c r="O606" s="227"/>
      <c r="P606" s="221"/>
      <c r="Q606" s="221"/>
      <c r="R606" s="221"/>
      <c r="S606" s="221"/>
      <c r="T606" s="221"/>
      <c r="U606" s="221"/>
    </row>
    <row r="607" spans="1:23" ht="15.75">
      <c r="A607" s="175" t="str">
        <f t="shared" si="24"/>
        <v/>
      </c>
      <c r="B607" s="203"/>
      <c r="C607" s="201"/>
      <c r="D607" s="227"/>
      <c r="E607" s="221"/>
      <c r="F607" s="221"/>
      <c r="G607" s="221"/>
      <c r="H607" s="221"/>
      <c r="I607" s="221"/>
      <c r="J607" s="221"/>
      <c r="L607" s="54" t="str">
        <f t="shared" si="25"/>
        <v/>
      </c>
      <c r="M607" s="203"/>
      <c r="N607" s="201"/>
      <c r="O607" s="227"/>
      <c r="P607" s="221"/>
      <c r="Q607" s="221"/>
      <c r="R607" s="221"/>
      <c r="S607" s="221"/>
      <c r="T607" s="221"/>
      <c r="U607" s="221"/>
    </row>
    <row r="608" spans="1:23" ht="15.75">
      <c r="A608" s="175" t="str">
        <f t="shared" si="24"/>
        <v/>
      </c>
      <c r="B608" s="203"/>
      <c r="C608" s="201"/>
      <c r="D608" s="227"/>
      <c r="E608" s="221"/>
      <c r="F608" s="221"/>
      <c r="G608" s="221"/>
      <c r="H608" s="221"/>
      <c r="I608" s="221"/>
      <c r="J608" s="221"/>
      <c r="L608" s="54" t="str">
        <f t="shared" si="25"/>
        <v/>
      </c>
      <c r="M608" s="203"/>
      <c r="N608" s="201"/>
      <c r="O608" s="227"/>
      <c r="P608" s="221"/>
      <c r="Q608" s="221"/>
      <c r="R608" s="221"/>
      <c r="S608" s="221"/>
      <c r="T608" s="221"/>
      <c r="U608" s="221"/>
    </row>
    <row r="609" spans="1:21" ht="15.75">
      <c r="A609" s="175" t="str">
        <f t="shared" si="24"/>
        <v/>
      </c>
      <c r="B609" s="203"/>
      <c r="C609" s="201"/>
      <c r="D609" s="227"/>
      <c r="E609" s="221"/>
      <c r="F609" s="221"/>
      <c r="G609" s="221"/>
      <c r="H609" s="221"/>
      <c r="I609" s="221"/>
      <c r="J609" s="221"/>
      <c r="L609" s="54" t="str">
        <f t="shared" si="25"/>
        <v/>
      </c>
      <c r="M609" s="203"/>
      <c r="N609" s="201"/>
      <c r="O609" s="227"/>
      <c r="P609" s="221"/>
      <c r="Q609" s="221"/>
      <c r="R609" s="221"/>
      <c r="S609" s="221"/>
      <c r="T609" s="221"/>
      <c r="U609" s="221"/>
    </row>
    <row r="610" spans="1:21" ht="15.75">
      <c r="A610" s="175" t="str">
        <f t="shared" si="24"/>
        <v/>
      </c>
      <c r="B610" s="202"/>
      <c r="C610" s="201"/>
      <c r="D610" s="227"/>
      <c r="E610" s="221"/>
      <c r="F610" s="221"/>
      <c r="G610" s="221"/>
      <c r="H610" s="221"/>
      <c r="I610" s="221"/>
      <c r="J610" s="221"/>
      <c r="L610" s="54" t="str">
        <f t="shared" si="25"/>
        <v/>
      </c>
      <c r="M610" s="202"/>
      <c r="N610" s="201"/>
      <c r="O610" s="227"/>
      <c r="P610" s="221"/>
      <c r="Q610" s="221"/>
      <c r="R610" s="221"/>
      <c r="S610" s="221"/>
      <c r="T610" s="221"/>
      <c r="U610" s="221"/>
    </row>
    <row r="611" spans="1:21" ht="15.75">
      <c r="A611" s="175" t="str">
        <f t="shared" si="24"/>
        <v/>
      </c>
      <c r="B611" s="203"/>
      <c r="C611" s="201"/>
      <c r="D611" s="227"/>
      <c r="E611" s="221"/>
      <c r="F611" s="221"/>
      <c r="G611" s="221"/>
      <c r="H611" s="221"/>
      <c r="I611" s="221"/>
      <c r="J611" s="221"/>
      <c r="L611" s="54" t="str">
        <f t="shared" si="25"/>
        <v/>
      </c>
      <c r="M611" s="203"/>
      <c r="N611" s="201"/>
      <c r="O611" s="227"/>
      <c r="P611" s="221"/>
      <c r="Q611" s="221"/>
      <c r="R611" s="221"/>
      <c r="S611" s="221"/>
      <c r="T611" s="221"/>
      <c r="U611" s="221"/>
    </row>
    <row r="612" spans="1:21" ht="15.75">
      <c r="A612" s="175" t="str">
        <f t="shared" si="24"/>
        <v/>
      </c>
      <c r="B612" s="203"/>
      <c r="C612" s="201"/>
      <c r="D612" s="227"/>
      <c r="E612" s="221"/>
      <c r="F612" s="221"/>
      <c r="G612" s="221"/>
      <c r="H612" s="221"/>
      <c r="I612" s="221"/>
      <c r="J612" s="221"/>
      <c r="L612" s="54" t="str">
        <f t="shared" si="25"/>
        <v/>
      </c>
      <c r="M612" s="203"/>
      <c r="N612" s="201"/>
      <c r="O612" s="227"/>
      <c r="P612" s="221"/>
      <c r="Q612" s="221"/>
      <c r="R612" s="221"/>
      <c r="S612" s="221"/>
      <c r="T612" s="221"/>
      <c r="U612" s="221"/>
    </row>
    <row r="613" spans="1:21" ht="15.75">
      <c r="A613" s="175" t="str">
        <f t="shared" si="24"/>
        <v/>
      </c>
      <c r="B613" s="203"/>
      <c r="C613" s="201"/>
      <c r="D613" s="227"/>
      <c r="E613" s="221"/>
      <c r="F613" s="221"/>
      <c r="G613" s="221"/>
      <c r="H613" s="221"/>
      <c r="I613" s="221"/>
      <c r="J613" s="221"/>
      <c r="L613" s="54" t="str">
        <f t="shared" si="25"/>
        <v/>
      </c>
      <c r="M613" s="203"/>
      <c r="N613" s="201"/>
      <c r="O613" s="227"/>
      <c r="P613" s="221"/>
      <c r="Q613" s="221"/>
      <c r="R613" s="221"/>
      <c r="S613" s="221"/>
      <c r="T613" s="221"/>
      <c r="U613" s="221"/>
    </row>
    <row r="614" spans="1:21" ht="15.75">
      <c r="A614" s="175" t="str">
        <f t="shared" si="24"/>
        <v/>
      </c>
      <c r="B614" s="203"/>
      <c r="C614" s="201"/>
      <c r="D614" s="227"/>
      <c r="E614" s="221"/>
      <c r="F614" s="221"/>
      <c r="G614" s="221"/>
      <c r="H614" s="221"/>
      <c r="I614" s="221"/>
      <c r="J614" s="221"/>
      <c r="L614" s="54" t="str">
        <f t="shared" si="25"/>
        <v/>
      </c>
      <c r="M614" s="203"/>
      <c r="N614" s="201"/>
      <c r="O614" s="227"/>
      <c r="P614" s="221"/>
      <c r="Q614" s="221"/>
      <c r="R614" s="221"/>
      <c r="S614" s="221"/>
      <c r="T614" s="221"/>
      <c r="U614" s="221"/>
    </row>
    <row r="615" spans="1:21" ht="15.75">
      <c r="A615" s="175" t="str">
        <f t="shared" si="24"/>
        <v/>
      </c>
      <c r="B615" s="202"/>
      <c r="C615" s="201"/>
      <c r="D615" s="227"/>
      <c r="E615" s="221"/>
      <c r="F615" s="221"/>
      <c r="G615" s="221"/>
      <c r="H615" s="221"/>
      <c r="I615" s="221"/>
      <c r="J615" s="221"/>
      <c r="L615" s="54" t="str">
        <f t="shared" si="25"/>
        <v/>
      </c>
      <c r="M615" s="202"/>
      <c r="N615" s="201"/>
      <c r="O615" s="227"/>
      <c r="P615" s="221"/>
      <c r="Q615" s="221"/>
      <c r="R615" s="221"/>
      <c r="S615" s="221"/>
      <c r="T615" s="221"/>
      <c r="U615" s="221"/>
    </row>
    <row r="616" spans="1:21" ht="15.75">
      <c r="A616" s="175" t="str">
        <f t="shared" si="24"/>
        <v/>
      </c>
      <c r="B616" s="203"/>
      <c r="C616" s="201"/>
      <c r="D616" s="227"/>
      <c r="E616" s="221"/>
      <c r="F616" s="221"/>
      <c r="G616" s="221"/>
      <c r="H616" s="221"/>
      <c r="I616" s="221"/>
      <c r="J616" s="221"/>
      <c r="L616" s="54" t="str">
        <f t="shared" si="25"/>
        <v/>
      </c>
      <c r="M616" s="203"/>
      <c r="N616" s="201"/>
      <c r="O616" s="227"/>
      <c r="P616" s="221"/>
      <c r="Q616" s="221"/>
      <c r="R616" s="221"/>
      <c r="S616" s="221"/>
      <c r="T616" s="221"/>
      <c r="U616" s="221"/>
    </row>
    <row r="617" spans="1:21" ht="15.75">
      <c r="A617" s="175" t="str">
        <f t="shared" si="24"/>
        <v/>
      </c>
      <c r="B617" s="203"/>
      <c r="C617" s="201"/>
      <c r="D617" s="227"/>
      <c r="E617" s="221"/>
      <c r="F617" s="221"/>
      <c r="G617" s="221"/>
      <c r="H617" s="221"/>
      <c r="I617" s="221"/>
      <c r="J617" s="221"/>
      <c r="L617" s="54" t="str">
        <f t="shared" si="25"/>
        <v/>
      </c>
      <c r="M617" s="203"/>
      <c r="N617" s="201"/>
      <c r="O617" s="227"/>
      <c r="P617" s="221"/>
      <c r="Q617" s="221"/>
      <c r="R617" s="221"/>
      <c r="S617" s="221"/>
      <c r="T617" s="221"/>
      <c r="U617" s="221"/>
    </row>
    <row r="618" spans="1:21" ht="15.75">
      <c r="A618" s="175" t="str">
        <f t="shared" si="24"/>
        <v/>
      </c>
      <c r="B618" s="203"/>
      <c r="C618" s="201"/>
      <c r="D618" s="227"/>
      <c r="E618" s="221"/>
      <c r="F618" s="221"/>
      <c r="G618" s="221"/>
      <c r="H618" s="221"/>
      <c r="I618" s="221"/>
      <c r="J618" s="221"/>
      <c r="L618" s="54" t="str">
        <f t="shared" si="25"/>
        <v/>
      </c>
      <c r="M618" s="203"/>
      <c r="N618" s="201"/>
      <c r="O618" s="227"/>
      <c r="P618" s="221"/>
      <c r="Q618" s="221"/>
      <c r="R618" s="221"/>
      <c r="S618" s="221"/>
      <c r="T618" s="221"/>
      <c r="U618" s="221"/>
    </row>
    <row r="619" spans="1:21" ht="15.75">
      <c r="A619" s="175" t="str">
        <f t="shared" si="24"/>
        <v/>
      </c>
      <c r="B619" s="202"/>
      <c r="C619" s="201"/>
      <c r="D619" s="227"/>
      <c r="E619" s="221"/>
      <c r="F619" s="221"/>
      <c r="G619" s="221"/>
      <c r="H619" s="221"/>
      <c r="I619" s="221"/>
      <c r="J619" s="221"/>
      <c r="L619" s="54" t="str">
        <f t="shared" si="25"/>
        <v/>
      </c>
      <c r="M619" s="202"/>
      <c r="N619" s="201"/>
      <c r="O619" s="227"/>
      <c r="P619" s="221"/>
      <c r="Q619" s="221"/>
      <c r="R619" s="221"/>
      <c r="S619" s="221"/>
      <c r="T619" s="221"/>
      <c r="U619" s="221"/>
    </row>
    <row r="620" spans="1:21" ht="15.75">
      <c r="A620" s="175" t="str">
        <f t="shared" si="24"/>
        <v/>
      </c>
      <c r="B620" s="203"/>
      <c r="C620" s="201"/>
      <c r="D620" s="227"/>
      <c r="E620" s="221"/>
      <c r="F620" s="221"/>
      <c r="G620" s="221"/>
      <c r="H620" s="221"/>
      <c r="I620" s="221"/>
      <c r="J620" s="221"/>
      <c r="L620" s="54" t="str">
        <f t="shared" si="25"/>
        <v/>
      </c>
      <c r="M620" s="203"/>
      <c r="N620" s="201"/>
      <c r="O620" s="227"/>
      <c r="P620" s="221"/>
      <c r="Q620" s="221"/>
      <c r="R620" s="221"/>
      <c r="S620" s="221"/>
      <c r="T620" s="221"/>
      <c r="U620" s="221"/>
    </row>
    <row r="621" spans="1:21" ht="15.75">
      <c r="A621" s="175" t="str">
        <f t="shared" si="24"/>
        <v/>
      </c>
      <c r="B621" s="203"/>
      <c r="C621" s="201"/>
      <c r="D621" s="227"/>
      <c r="E621" s="221"/>
      <c r="F621" s="221"/>
      <c r="G621" s="221"/>
      <c r="H621" s="221"/>
      <c r="I621" s="221"/>
      <c r="J621" s="221"/>
      <c r="L621" s="54" t="str">
        <f t="shared" si="25"/>
        <v/>
      </c>
      <c r="M621" s="203"/>
      <c r="N621" s="201"/>
      <c r="O621" s="227"/>
      <c r="P621" s="221"/>
      <c r="Q621" s="221"/>
      <c r="R621" s="221"/>
      <c r="S621" s="221"/>
      <c r="T621" s="221"/>
      <c r="U621" s="221"/>
    </row>
    <row r="622" spans="1:21" ht="15.75">
      <c r="A622" s="175" t="str">
        <f t="shared" si="24"/>
        <v/>
      </c>
      <c r="B622" s="203"/>
      <c r="C622" s="201"/>
      <c r="D622" s="227"/>
      <c r="E622" s="221"/>
      <c r="F622" s="221"/>
      <c r="G622" s="221"/>
      <c r="H622" s="221"/>
      <c r="I622" s="221"/>
      <c r="J622" s="221"/>
      <c r="L622" s="54" t="str">
        <f t="shared" si="25"/>
        <v/>
      </c>
      <c r="M622" s="203"/>
      <c r="N622" s="201"/>
      <c r="O622" s="227"/>
      <c r="P622" s="221"/>
      <c r="Q622" s="221"/>
      <c r="R622" s="221"/>
      <c r="S622" s="221"/>
      <c r="T622" s="221"/>
      <c r="U622" s="221"/>
    </row>
    <row r="623" spans="1:21" ht="15.75">
      <c r="A623" s="175" t="str">
        <f t="shared" si="24"/>
        <v/>
      </c>
      <c r="B623" s="203"/>
      <c r="C623" s="201"/>
      <c r="D623" s="227"/>
      <c r="E623" s="221"/>
      <c r="F623" s="221"/>
      <c r="G623" s="221"/>
      <c r="H623" s="221"/>
      <c r="I623" s="221"/>
      <c r="J623" s="221"/>
      <c r="L623" s="54" t="str">
        <f t="shared" si="25"/>
        <v/>
      </c>
      <c r="M623" s="203"/>
      <c r="N623" s="201"/>
      <c r="O623" s="227"/>
      <c r="P623" s="221"/>
      <c r="Q623" s="221"/>
      <c r="R623" s="221"/>
      <c r="S623" s="221"/>
      <c r="T623" s="221"/>
      <c r="U623" s="221"/>
    </row>
    <row r="624" spans="1:21" ht="15.75">
      <c r="A624" s="175" t="str">
        <f t="shared" si="24"/>
        <v/>
      </c>
      <c r="B624" s="202"/>
      <c r="C624" s="201"/>
      <c r="D624" s="227"/>
      <c r="E624" s="221"/>
      <c r="F624" s="221"/>
      <c r="G624" s="221"/>
      <c r="H624" s="221"/>
      <c r="I624" s="221"/>
      <c r="J624" s="221"/>
      <c r="L624" s="54" t="str">
        <f t="shared" si="25"/>
        <v/>
      </c>
      <c r="M624" s="202"/>
      <c r="N624" s="201"/>
      <c r="O624" s="227"/>
      <c r="P624" s="221"/>
      <c r="Q624" s="221"/>
      <c r="R624" s="221"/>
      <c r="S624" s="221"/>
      <c r="T624" s="221"/>
      <c r="U624" s="221"/>
    </row>
    <row r="625" spans="1:21" ht="15.75">
      <c r="A625" s="175" t="str">
        <f t="shared" si="24"/>
        <v/>
      </c>
      <c r="B625" s="203"/>
      <c r="C625" s="201"/>
      <c r="D625" s="227"/>
      <c r="E625" s="221"/>
      <c r="F625" s="221"/>
      <c r="G625" s="221"/>
      <c r="H625" s="221"/>
      <c r="I625" s="221"/>
      <c r="J625" s="221"/>
      <c r="L625" s="54" t="str">
        <f t="shared" si="25"/>
        <v/>
      </c>
      <c r="M625" s="203"/>
      <c r="N625" s="201"/>
      <c r="O625" s="227"/>
      <c r="P625" s="221"/>
      <c r="Q625" s="221"/>
      <c r="R625" s="221"/>
      <c r="S625" s="221"/>
      <c r="T625" s="221"/>
      <c r="U625" s="221"/>
    </row>
    <row r="626" spans="1:21" ht="15.75">
      <c r="A626" s="175" t="str">
        <f t="shared" si="24"/>
        <v/>
      </c>
      <c r="B626" s="203"/>
      <c r="C626" s="201"/>
      <c r="D626" s="227"/>
      <c r="E626" s="221"/>
      <c r="F626" s="221"/>
      <c r="G626" s="221"/>
      <c r="H626" s="221"/>
      <c r="I626" s="221"/>
      <c r="J626" s="221"/>
      <c r="L626" s="54" t="str">
        <f t="shared" si="25"/>
        <v/>
      </c>
      <c r="M626" s="203"/>
      <c r="N626" s="201"/>
      <c r="O626" s="227"/>
      <c r="P626" s="221"/>
      <c r="Q626" s="221"/>
      <c r="R626" s="221"/>
      <c r="S626" s="221"/>
      <c r="T626" s="221"/>
      <c r="U626" s="221"/>
    </row>
    <row r="627" spans="1:21" ht="15.75">
      <c r="A627" s="175" t="str">
        <f t="shared" si="24"/>
        <v/>
      </c>
      <c r="B627" s="203"/>
      <c r="C627" s="201"/>
      <c r="D627" s="227"/>
      <c r="E627" s="221"/>
      <c r="F627" s="221"/>
      <c r="G627" s="221"/>
      <c r="H627" s="221"/>
      <c r="I627" s="221"/>
      <c r="J627" s="221"/>
      <c r="L627" s="54" t="str">
        <f t="shared" si="25"/>
        <v/>
      </c>
      <c r="M627" s="203"/>
      <c r="N627" s="201"/>
      <c r="O627" s="227"/>
      <c r="P627" s="221"/>
      <c r="Q627" s="221"/>
      <c r="R627" s="221"/>
      <c r="S627" s="221"/>
      <c r="T627" s="221"/>
      <c r="U627" s="221"/>
    </row>
    <row r="628" spans="1:21" ht="15.75">
      <c r="A628" s="175" t="str">
        <f t="shared" si="24"/>
        <v/>
      </c>
      <c r="B628" s="202"/>
      <c r="C628" s="201"/>
      <c r="D628" s="227"/>
      <c r="E628" s="221"/>
      <c r="F628" s="221"/>
      <c r="G628" s="221"/>
      <c r="H628" s="221"/>
      <c r="I628" s="221"/>
      <c r="J628" s="221"/>
      <c r="L628" s="54" t="str">
        <f t="shared" si="25"/>
        <v/>
      </c>
      <c r="M628" s="202"/>
      <c r="N628" s="201"/>
      <c r="O628" s="227"/>
      <c r="P628" s="221"/>
      <c r="Q628" s="221"/>
      <c r="R628" s="221"/>
      <c r="S628" s="221"/>
      <c r="T628" s="221"/>
      <c r="U628" s="221"/>
    </row>
    <row r="629" spans="1:21" ht="15.75">
      <c r="A629" s="175" t="str">
        <f t="shared" si="24"/>
        <v/>
      </c>
      <c r="B629" s="203"/>
      <c r="C629" s="201"/>
      <c r="D629" s="227"/>
      <c r="E629" s="221"/>
      <c r="F629" s="221"/>
      <c r="G629" s="221"/>
      <c r="H629" s="221"/>
      <c r="I629" s="221"/>
      <c r="J629" s="221"/>
      <c r="L629" s="54" t="str">
        <f t="shared" si="25"/>
        <v/>
      </c>
      <c r="M629" s="203"/>
      <c r="N629" s="201"/>
      <c r="O629" s="227"/>
      <c r="P629" s="221"/>
      <c r="Q629" s="221"/>
      <c r="R629" s="221"/>
      <c r="S629" s="221"/>
      <c r="T629" s="221"/>
      <c r="U629" s="221"/>
    </row>
    <row r="630" spans="1:21" ht="15.75">
      <c r="A630" s="175" t="str">
        <f t="shared" si="24"/>
        <v/>
      </c>
      <c r="B630" s="202"/>
      <c r="C630" s="201"/>
      <c r="D630" s="227"/>
      <c r="E630" s="221"/>
      <c r="F630" s="221"/>
      <c r="G630" s="221"/>
      <c r="H630" s="221"/>
      <c r="I630" s="221"/>
      <c r="J630" s="221"/>
      <c r="L630" s="54" t="str">
        <f t="shared" si="25"/>
        <v/>
      </c>
      <c r="M630" s="202"/>
      <c r="N630" s="201"/>
      <c r="O630" s="227"/>
      <c r="P630" s="221"/>
      <c r="Q630" s="221"/>
      <c r="R630" s="221"/>
      <c r="S630" s="221"/>
      <c r="T630" s="221"/>
      <c r="U630" s="221"/>
    </row>
    <row r="631" spans="1:21" ht="15.75">
      <c r="A631" s="175" t="str">
        <f t="shared" si="24"/>
        <v/>
      </c>
      <c r="B631" s="202"/>
      <c r="C631" s="201"/>
      <c r="D631" s="227"/>
      <c r="E631" s="221"/>
      <c r="F631" s="221"/>
      <c r="G631" s="221"/>
      <c r="H631" s="221"/>
      <c r="I631" s="221"/>
      <c r="J631" s="221"/>
      <c r="L631" s="54" t="str">
        <f t="shared" si="25"/>
        <v/>
      </c>
      <c r="M631" s="202"/>
      <c r="N631" s="201"/>
      <c r="O631" s="227"/>
      <c r="P631" s="221"/>
      <c r="Q631" s="221"/>
      <c r="R631" s="221"/>
      <c r="S631" s="221"/>
      <c r="T631" s="221"/>
      <c r="U631" s="221"/>
    </row>
    <row r="632" spans="1:21" ht="15.75">
      <c r="A632" s="175" t="str">
        <f t="shared" si="24"/>
        <v/>
      </c>
      <c r="B632" s="203"/>
      <c r="C632" s="201"/>
      <c r="D632" s="227"/>
      <c r="E632" s="221"/>
      <c r="F632" s="221"/>
      <c r="G632" s="221"/>
      <c r="H632" s="221"/>
      <c r="I632" s="221"/>
      <c r="J632" s="221"/>
      <c r="L632" s="54" t="str">
        <f t="shared" si="25"/>
        <v/>
      </c>
      <c r="M632" s="203"/>
      <c r="N632" s="201"/>
      <c r="O632" s="227"/>
      <c r="P632" s="221"/>
      <c r="Q632" s="221"/>
      <c r="R632" s="221"/>
      <c r="S632" s="221"/>
      <c r="T632" s="221"/>
      <c r="U632" s="221"/>
    </row>
    <row r="633" spans="1:21" ht="15.75">
      <c r="A633" s="175" t="str">
        <f t="shared" si="24"/>
        <v/>
      </c>
      <c r="B633" s="202"/>
      <c r="C633" s="201"/>
      <c r="D633" s="227"/>
      <c r="E633" s="221"/>
      <c r="F633" s="221"/>
      <c r="G633" s="221"/>
      <c r="H633" s="221"/>
      <c r="I633" s="221"/>
      <c r="J633" s="221"/>
      <c r="L633" s="54" t="str">
        <f t="shared" si="25"/>
        <v/>
      </c>
      <c r="M633" s="202"/>
      <c r="N633" s="201"/>
      <c r="O633" s="227"/>
      <c r="P633" s="221"/>
      <c r="Q633" s="221"/>
      <c r="R633" s="221"/>
      <c r="S633" s="221"/>
      <c r="T633" s="221"/>
      <c r="U633" s="221"/>
    </row>
    <row r="634" spans="1:21" ht="15.75">
      <c r="A634" s="175" t="str">
        <f t="shared" si="24"/>
        <v/>
      </c>
      <c r="B634" s="202"/>
      <c r="C634" s="201"/>
      <c r="D634" s="227"/>
      <c r="E634" s="221"/>
      <c r="F634" s="221"/>
      <c r="G634" s="221"/>
      <c r="H634" s="221"/>
      <c r="I634" s="221"/>
      <c r="J634" s="221"/>
      <c r="L634" s="54" t="str">
        <f t="shared" si="25"/>
        <v/>
      </c>
      <c r="M634" s="202"/>
      <c r="N634" s="201"/>
      <c r="O634" s="227"/>
      <c r="P634" s="221"/>
      <c r="Q634" s="221"/>
      <c r="R634" s="221"/>
      <c r="S634" s="221"/>
      <c r="T634" s="221"/>
      <c r="U634" s="221"/>
    </row>
    <row r="635" spans="1:21" ht="15.75">
      <c r="A635" s="175" t="str">
        <f t="shared" si="24"/>
        <v/>
      </c>
      <c r="B635" s="203"/>
      <c r="C635" s="201"/>
      <c r="D635" s="227"/>
      <c r="E635" s="221"/>
      <c r="F635" s="221"/>
      <c r="G635" s="221"/>
      <c r="H635" s="221"/>
      <c r="I635" s="221"/>
      <c r="J635" s="221"/>
      <c r="L635" s="54" t="str">
        <f t="shared" si="25"/>
        <v/>
      </c>
      <c r="M635" s="203"/>
      <c r="N635" s="201"/>
      <c r="O635" s="227"/>
      <c r="P635" s="221"/>
      <c r="Q635" s="221"/>
      <c r="R635" s="221"/>
      <c r="S635" s="221"/>
      <c r="T635" s="221"/>
      <c r="U635" s="221"/>
    </row>
    <row r="636" spans="1:21" ht="15.75">
      <c r="A636" s="175" t="str">
        <f t="shared" si="24"/>
        <v/>
      </c>
      <c r="B636" s="202"/>
      <c r="C636" s="201"/>
      <c r="D636" s="227"/>
      <c r="E636" s="221"/>
      <c r="F636" s="221"/>
      <c r="G636" s="221"/>
      <c r="H636" s="221"/>
      <c r="I636" s="221"/>
      <c r="J636" s="221"/>
      <c r="L636" s="54" t="str">
        <f t="shared" si="25"/>
        <v/>
      </c>
      <c r="M636" s="202"/>
      <c r="N636" s="201"/>
      <c r="O636" s="227"/>
      <c r="P636" s="221"/>
      <c r="Q636" s="221"/>
      <c r="R636" s="221"/>
      <c r="S636" s="221"/>
      <c r="T636" s="221"/>
      <c r="U636" s="221"/>
    </row>
    <row r="637" spans="1:21" ht="15.75">
      <c r="A637" s="175" t="str">
        <f t="shared" si="24"/>
        <v/>
      </c>
      <c r="B637" s="203"/>
      <c r="C637" s="201"/>
      <c r="D637" s="227"/>
      <c r="E637" s="221"/>
      <c r="F637" s="221"/>
      <c r="G637" s="221"/>
      <c r="H637" s="221"/>
      <c r="I637" s="221"/>
      <c r="J637" s="221"/>
      <c r="L637" s="54" t="str">
        <f t="shared" si="25"/>
        <v/>
      </c>
      <c r="M637" s="203"/>
      <c r="N637" s="201"/>
      <c r="O637" s="227"/>
      <c r="P637" s="221"/>
      <c r="Q637" s="221"/>
      <c r="R637" s="221"/>
      <c r="S637" s="221"/>
      <c r="T637" s="221"/>
      <c r="U637" s="221"/>
    </row>
    <row r="638" spans="1:21" ht="15.75">
      <c r="A638" s="175" t="str">
        <f t="shared" si="24"/>
        <v/>
      </c>
      <c r="B638" s="202"/>
      <c r="C638" s="201"/>
      <c r="D638" s="227"/>
      <c r="E638" s="221"/>
      <c r="F638" s="221"/>
      <c r="G638" s="221"/>
      <c r="H638" s="221"/>
      <c r="I638" s="221"/>
      <c r="J638" s="221"/>
      <c r="L638" s="54" t="str">
        <f t="shared" si="25"/>
        <v/>
      </c>
      <c r="M638" s="202"/>
      <c r="N638" s="201"/>
      <c r="O638" s="227"/>
      <c r="P638" s="221"/>
      <c r="Q638" s="221"/>
      <c r="R638" s="221"/>
      <c r="S638" s="221"/>
      <c r="T638" s="221"/>
      <c r="U638" s="221"/>
    </row>
    <row r="639" spans="1:21" ht="15.75">
      <c r="A639" s="175" t="str">
        <f t="shared" si="24"/>
        <v/>
      </c>
      <c r="B639" s="202"/>
      <c r="C639" s="201"/>
      <c r="D639" s="227"/>
      <c r="E639" s="221"/>
      <c r="F639" s="221"/>
      <c r="G639" s="221"/>
      <c r="H639" s="221"/>
      <c r="I639" s="221"/>
      <c r="J639" s="221"/>
      <c r="L639" s="54" t="str">
        <f t="shared" si="25"/>
        <v/>
      </c>
      <c r="M639" s="202"/>
      <c r="N639" s="201"/>
      <c r="O639" s="227"/>
      <c r="P639" s="221"/>
      <c r="Q639" s="221"/>
      <c r="R639" s="221"/>
      <c r="S639" s="221"/>
      <c r="T639" s="221"/>
      <c r="U639" s="221"/>
    </row>
    <row r="640" spans="1:21" ht="15.75">
      <c r="A640" s="175" t="str">
        <f t="shared" si="24"/>
        <v/>
      </c>
      <c r="B640" s="203"/>
      <c r="C640" s="201"/>
      <c r="D640" s="227"/>
      <c r="E640" s="221"/>
      <c r="F640" s="221"/>
      <c r="G640" s="221"/>
      <c r="H640" s="221"/>
      <c r="I640" s="221"/>
      <c r="J640" s="221"/>
      <c r="L640" s="54" t="str">
        <f t="shared" si="25"/>
        <v/>
      </c>
      <c r="M640" s="203"/>
      <c r="N640" s="201"/>
      <c r="O640" s="227"/>
      <c r="P640" s="221"/>
      <c r="Q640" s="221"/>
      <c r="R640" s="221"/>
      <c r="S640" s="221"/>
      <c r="T640" s="221"/>
      <c r="U640" s="221"/>
    </row>
    <row r="641" spans="1:21" ht="15.75">
      <c r="A641" s="175" t="str">
        <f t="shared" si="24"/>
        <v/>
      </c>
      <c r="B641" s="202"/>
      <c r="C641" s="201"/>
      <c r="D641" s="227"/>
      <c r="E641" s="221"/>
      <c r="F641" s="221"/>
      <c r="G641" s="221"/>
      <c r="H641" s="221"/>
      <c r="I641" s="221"/>
      <c r="J641" s="221"/>
      <c r="L641" s="54" t="str">
        <f t="shared" si="25"/>
        <v/>
      </c>
      <c r="M641" s="202"/>
      <c r="N641" s="201"/>
      <c r="O641" s="227"/>
      <c r="P641" s="221"/>
      <c r="Q641" s="221"/>
      <c r="R641" s="221"/>
      <c r="S641" s="221"/>
      <c r="T641" s="221"/>
      <c r="U641" s="221"/>
    </row>
    <row r="642" spans="1:21" ht="15.75">
      <c r="A642" s="175" t="str">
        <f t="shared" si="24"/>
        <v/>
      </c>
      <c r="B642" s="203"/>
      <c r="C642" s="201"/>
      <c r="D642" s="227"/>
      <c r="E642" s="221"/>
      <c r="F642" s="221"/>
      <c r="G642" s="221"/>
      <c r="H642" s="221"/>
      <c r="I642" s="221"/>
      <c r="J642" s="221"/>
      <c r="L642" s="54" t="str">
        <f t="shared" si="25"/>
        <v/>
      </c>
      <c r="M642" s="203"/>
      <c r="N642" s="201"/>
      <c r="O642" s="227"/>
      <c r="P642" s="221"/>
      <c r="Q642" s="221"/>
      <c r="R642" s="221"/>
      <c r="S642" s="221"/>
      <c r="T642" s="221"/>
      <c r="U642" s="221"/>
    </row>
    <row r="643" spans="1:21" ht="15.75">
      <c r="A643" s="175" t="str">
        <f t="shared" si="24"/>
        <v/>
      </c>
      <c r="B643" s="203"/>
      <c r="C643" s="201"/>
      <c r="D643" s="227"/>
      <c r="E643" s="221"/>
      <c r="F643" s="221"/>
      <c r="G643" s="221"/>
      <c r="H643" s="221"/>
      <c r="I643" s="221"/>
      <c r="J643" s="221"/>
      <c r="L643" s="54" t="str">
        <f t="shared" si="25"/>
        <v/>
      </c>
      <c r="M643" s="203"/>
      <c r="N643" s="201"/>
      <c r="O643" s="227"/>
      <c r="P643" s="221"/>
      <c r="Q643" s="221"/>
      <c r="R643" s="221"/>
      <c r="S643" s="221"/>
      <c r="T643" s="221"/>
      <c r="U643" s="221"/>
    </row>
    <row r="644" spans="1:21" ht="15.75">
      <c r="A644" s="175" t="str">
        <f t="shared" si="24"/>
        <v/>
      </c>
      <c r="B644" s="203"/>
      <c r="C644" s="201"/>
      <c r="D644" s="227"/>
      <c r="E644" s="221"/>
      <c r="F644" s="221"/>
      <c r="G644" s="221"/>
      <c r="H644" s="221"/>
      <c r="I644" s="221"/>
      <c r="J644" s="221"/>
      <c r="L644" s="54" t="str">
        <f t="shared" si="25"/>
        <v/>
      </c>
      <c r="M644" s="203"/>
      <c r="N644" s="201"/>
      <c r="O644" s="227"/>
      <c r="P644" s="221"/>
      <c r="Q644" s="221"/>
      <c r="R644" s="221"/>
      <c r="S644" s="221"/>
      <c r="T644" s="221"/>
      <c r="U644" s="221"/>
    </row>
    <row r="645" spans="1:21" ht="15.75">
      <c r="A645" s="175" t="str">
        <f t="shared" si="24"/>
        <v/>
      </c>
      <c r="B645" s="202"/>
      <c r="C645" s="201"/>
      <c r="D645" s="227"/>
      <c r="E645" s="221"/>
      <c r="F645" s="221"/>
      <c r="G645" s="221"/>
      <c r="H645" s="221"/>
      <c r="I645" s="221"/>
      <c r="J645" s="221"/>
      <c r="L645" s="54" t="str">
        <f t="shared" si="25"/>
        <v/>
      </c>
      <c r="M645" s="202"/>
      <c r="N645" s="201"/>
      <c r="O645" s="227"/>
      <c r="P645" s="221"/>
      <c r="Q645" s="221"/>
      <c r="R645" s="221"/>
      <c r="S645" s="221"/>
      <c r="T645" s="221"/>
      <c r="U645" s="221"/>
    </row>
    <row r="646" spans="1:21" ht="15.75">
      <c r="A646" s="175" t="str">
        <f t="shared" ref="A646:A706" si="26">+B646&amp;C646</f>
        <v/>
      </c>
      <c r="B646" s="202"/>
      <c r="C646" s="201"/>
      <c r="D646" s="227"/>
      <c r="E646" s="221"/>
      <c r="F646" s="221"/>
      <c r="G646" s="221"/>
      <c r="H646" s="221"/>
      <c r="I646" s="221"/>
      <c r="J646" s="221"/>
      <c r="L646" s="54" t="str">
        <f t="shared" si="25"/>
        <v/>
      </c>
      <c r="M646" s="202"/>
      <c r="N646" s="201"/>
      <c r="O646" s="227"/>
      <c r="P646" s="221"/>
      <c r="Q646" s="221"/>
      <c r="R646" s="221"/>
      <c r="S646" s="221"/>
      <c r="T646" s="221"/>
      <c r="U646" s="221"/>
    </row>
    <row r="647" spans="1:21" ht="15.75">
      <c r="A647" s="175" t="str">
        <f t="shared" si="26"/>
        <v/>
      </c>
      <c r="B647" s="203"/>
      <c r="C647" s="201"/>
      <c r="D647" s="227"/>
      <c r="E647" s="221"/>
      <c r="F647" s="221"/>
      <c r="G647" s="221"/>
      <c r="H647" s="221"/>
      <c r="I647" s="221"/>
      <c r="J647" s="221"/>
      <c r="L647" s="54" t="str">
        <f t="shared" ref="L647:L706" si="27">+M647&amp;N647</f>
        <v/>
      </c>
      <c r="M647" s="203"/>
      <c r="N647" s="201"/>
      <c r="O647" s="227"/>
      <c r="P647" s="221"/>
      <c r="Q647" s="221"/>
      <c r="R647" s="221"/>
      <c r="S647" s="221"/>
      <c r="T647" s="221"/>
      <c r="U647" s="221"/>
    </row>
    <row r="648" spans="1:21" ht="15.75">
      <c r="A648" s="175" t="str">
        <f t="shared" si="26"/>
        <v/>
      </c>
      <c r="B648" s="203"/>
      <c r="C648" s="201"/>
      <c r="D648" s="227"/>
      <c r="E648" s="221"/>
      <c r="F648" s="221"/>
      <c r="G648" s="221"/>
      <c r="H648" s="221"/>
      <c r="I648" s="221"/>
      <c r="J648" s="221"/>
      <c r="L648" s="54" t="str">
        <f t="shared" si="27"/>
        <v/>
      </c>
      <c r="M648" s="203"/>
      <c r="N648" s="201"/>
      <c r="O648" s="227"/>
      <c r="P648" s="221"/>
      <c r="Q648" s="221"/>
      <c r="R648" s="221"/>
      <c r="S648" s="221"/>
      <c r="T648" s="221"/>
      <c r="U648" s="221"/>
    </row>
    <row r="649" spans="1:21" ht="15.75">
      <c r="A649" s="175" t="str">
        <f t="shared" si="26"/>
        <v/>
      </c>
      <c r="B649" s="203"/>
      <c r="C649" s="201"/>
      <c r="D649" s="227"/>
      <c r="E649" s="221"/>
      <c r="F649" s="221"/>
      <c r="G649" s="221"/>
      <c r="H649" s="221"/>
      <c r="I649" s="221"/>
      <c r="J649" s="221"/>
      <c r="L649" s="54" t="str">
        <f t="shared" si="27"/>
        <v/>
      </c>
      <c r="M649" s="203"/>
      <c r="N649" s="201"/>
      <c r="O649" s="227"/>
      <c r="P649" s="221"/>
      <c r="Q649" s="221"/>
      <c r="R649" s="221"/>
      <c r="S649" s="221"/>
      <c r="T649" s="221"/>
      <c r="U649" s="221"/>
    </row>
    <row r="650" spans="1:21" ht="15.75">
      <c r="A650" s="175" t="str">
        <f t="shared" si="26"/>
        <v/>
      </c>
      <c r="B650" s="202"/>
      <c r="C650" s="201"/>
      <c r="D650" s="227"/>
      <c r="E650" s="221"/>
      <c r="F650" s="221"/>
      <c r="G650" s="221"/>
      <c r="H650" s="221"/>
      <c r="I650" s="221"/>
      <c r="J650" s="221"/>
      <c r="L650" s="54" t="str">
        <f t="shared" si="27"/>
        <v/>
      </c>
      <c r="M650" s="202"/>
      <c r="N650" s="201"/>
      <c r="O650" s="227"/>
      <c r="P650" s="221"/>
      <c r="Q650" s="221"/>
      <c r="R650" s="221"/>
      <c r="S650" s="221"/>
      <c r="T650" s="221"/>
      <c r="U650" s="221"/>
    </row>
    <row r="651" spans="1:21" ht="15.75">
      <c r="A651" s="175" t="str">
        <f t="shared" si="26"/>
        <v/>
      </c>
      <c r="B651" s="203"/>
      <c r="C651" s="201"/>
      <c r="D651" s="227"/>
      <c r="E651" s="221"/>
      <c r="F651" s="221"/>
      <c r="G651" s="221"/>
      <c r="H651" s="221"/>
      <c r="I651" s="221"/>
      <c r="J651" s="221"/>
      <c r="L651" s="54" t="str">
        <f t="shared" si="27"/>
        <v/>
      </c>
      <c r="M651" s="203"/>
      <c r="N651" s="201"/>
      <c r="O651" s="227"/>
      <c r="P651" s="221"/>
      <c r="Q651" s="221"/>
      <c r="R651" s="221"/>
      <c r="S651" s="221"/>
      <c r="T651" s="221"/>
      <c r="U651" s="221"/>
    </row>
    <row r="652" spans="1:21" ht="15.75">
      <c r="A652" s="175" t="str">
        <f t="shared" si="26"/>
        <v/>
      </c>
      <c r="B652" s="202"/>
      <c r="C652" s="201"/>
      <c r="D652" s="227"/>
      <c r="E652" s="221"/>
      <c r="F652" s="221"/>
      <c r="G652" s="221"/>
      <c r="H652" s="221"/>
      <c r="I652" s="221"/>
      <c r="J652" s="221"/>
      <c r="L652" s="54" t="str">
        <f t="shared" si="27"/>
        <v/>
      </c>
      <c r="M652" s="202"/>
      <c r="N652" s="201"/>
      <c r="O652" s="227"/>
      <c r="P652" s="221"/>
      <c r="Q652" s="221"/>
      <c r="R652" s="221"/>
      <c r="S652" s="221"/>
      <c r="T652" s="221"/>
      <c r="U652" s="221"/>
    </row>
    <row r="653" spans="1:21" ht="15.75">
      <c r="A653" s="175" t="str">
        <f t="shared" si="26"/>
        <v/>
      </c>
      <c r="B653" s="203"/>
      <c r="C653" s="201"/>
      <c r="D653" s="227"/>
      <c r="E653" s="221"/>
      <c r="F653" s="221"/>
      <c r="G653" s="221"/>
      <c r="H653" s="221"/>
      <c r="I653" s="221"/>
      <c r="J653" s="221"/>
      <c r="L653" s="54" t="str">
        <f t="shared" si="27"/>
        <v/>
      </c>
      <c r="M653" s="203"/>
      <c r="N653" s="201"/>
      <c r="O653" s="227"/>
      <c r="P653" s="221"/>
      <c r="Q653" s="221"/>
      <c r="R653" s="221"/>
      <c r="S653" s="221"/>
      <c r="T653" s="221"/>
      <c r="U653" s="221"/>
    </row>
    <row r="654" spans="1:21" ht="15.75">
      <c r="A654" s="175" t="str">
        <f t="shared" si="26"/>
        <v/>
      </c>
      <c r="B654" s="202"/>
      <c r="C654" s="201"/>
      <c r="D654" s="227"/>
      <c r="E654" s="221"/>
      <c r="F654" s="221"/>
      <c r="G654" s="221"/>
      <c r="H654" s="221"/>
      <c r="I654" s="221"/>
      <c r="J654" s="221"/>
      <c r="L654" s="54" t="str">
        <f t="shared" si="27"/>
        <v/>
      </c>
      <c r="M654" s="202"/>
      <c r="N654" s="201"/>
      <c r="O654" s="227"/>
      <c r="P654" s="221"/>
      <c r="Q654" s="221"/>
      <c r="R654" s="221"/>
      <c r="S654" s="221"/>
      <c r="T654" s="221"/>
      <c r="U654" s="221"/>
    </row>
    <row r="655" spans="1:21" ht="15.75">
      <c r="A655" s="175" t="str">
        <f t="shared" si="26"/>
        <v/>
      </c>
      <c r="B655" s="203"/>
      <c r="C655" s="201"/>
      <c r="D655" s="227"/>
      <c r="E655" s="221"/>
      <c r="F655" s="221"/>
      <c r="G655" s="221"/>
      <c r="H655" s="221"/>
      <c r="I655" s="221"/>
      <c r="J655" s="221"/>
      <c r="L655" s="54" t="str">
        <f t="shared" si="27"/>
        <v/>
      </c>
      <c r="M655" s="203"/>
      <c r="N655" s="201"/>
      <c r="O655" s="227"/>
      <c r="P655" s="221"/>
      <c r="Q655" s="221"/>
      <c r="R655" s="221"/>
      <c r="S655" s="221"/>
      <c r="T655" s="221"/>
      <c r="U655" s="221"/>
    </row>
    <row r="656" spans="1:21" ht="15.75">
      <c r="A656" s="175" t="str">
        <f t="shared" si="26"/>
        <v/>
      </c>
      <c r="B656" s="202"/>
      <c r="C656" s="201"/>
      <c r="D656" s="227"/>
      <c r="E656" s="221"/>
      <c r="F656" s="221"/>
      <c r="G656" s="221"/>
      <c r="H656" s="221"/>
      <c r="I656" s="221"/>
      <c r="J656" s="221"/>
      <c r="L656" s="54" t="str">
        <f t="shared" si="27"/>
        <v/>
      </c>
      <c r="M656" s="202"/>
      <c r="N656" s="201"/>
      <c r="O656" s="227"/>
      <c r="P656" s="221"/>
      <c r="Q656" s="221"/>
      <c r="R656" s="221"/>
      <c r="S656" s="221"/>
      <c r="T656" s="221"/>
      <c r="U656" s="221"/>
    </row>
    <row r="657" spans="1:21" ht="15.75">
      <c r="A657" s="175" t="str">
        <f t="shared" si="26"/>
        <v/>
      </c>
      <c r="B657" s="202"/>
      <c r="C657" s="201"/>
      <c r="D657" s="227"/>
      <c r="E657" s="221"/>
      <c r="F657" s="221"/>
      <c r="G657" s="221"/>
      <c r="H657" s="221"/>
      <c r="I657" s="221"/>
      <c r="J657" s="221"/>
      <c r="L657" s="54" t="str">
        <f t="shared" si="27"/>
        <v/>
      </c>
      <c r="M657" s="202"/>
      <c r="N657" s="201"/>
      <c r="O657" s="227"/>
      <c r="P657" s="221"/>
      <c r="Q657" s="221"/>
      <c r="R657" s="221"/>
      <c r="S657" s="221"/>
      <c r="T657" s="221"/>
      <c r="U657" s="221"/>
    </row>
    <row r="658" spans="1:21" ht="15.75">
      <c r="A658" s="175" t="str">
        <f t="shared" si="26"/>
        <v/>
      </c>
      <c r="B658" s="202"/>
      <c r="C658" s="201"/>
      <c r="D658" s="227"/>
      <c r="E658" s="221"/>
      <c r="F658" s="221"/>
      <c r="G658" s="221"/>
      <c r="H658" s="221"/>
      <c r="I658" s="221"/>
      <c r="J658" s="221"/>
      <c r="L658" s="54" t="str">
        <f t="shared" si="27"/>
        <v/>
      </c>
      <c r="M658" s="202"/>
      <c r="N658" s="201"/>
      <c r="O658" s="227"/>
      <c r="P658" s="221"/>
      <c r="Q658" s="221"/>
      <c r="R658" s="221"/>
      <c r="S658" s="221"/>
      <c r="T658" s="221"/>
      <c r="U658" s="221"/>
    </row>
    <row r="659" spans="1:21" ht="15.75">
      <c r="A659" s="175" t="str">
        <f t="shared" si="26"/>
        <v/>
      </c>
      <c r="B659" s="202"/>
      <c r="C659" s="201"/>
      <c r="D659" s="227"/>
      <c r="E659" s="221"/>
      <c r="F659" s="221"/>
      <c r="G659" s="221"/>
      <c r="H659" s="221"/>
      <c r="I659" s="221"/>
      <c r="J659" s="221"/>
      <c r="L659" s="54" t="str">
        <f t="shared" si="27"/>
        <v/>
      </c>
      <c r="M659" s="202"/>
      <c r="N659" s="201"/>
      <c r="O659" s="227"/>
      <c r="P659" s="221"/>
      <c r="Q659" s="221"/>
      <c r="R659" s="221"/>
      <c r="S659" s="221"/>
      <c r="T659" s="221"/>
      <c r="U659" s="221"/>
    </row>
    <row r="660" spans="1:21" ht="15.75">
      <c r="A660" s="175" t="str">
        <f t="shared" si="26"/>
        <v/>
      </c>
      <c r="B660" s="202"/>
      <c r="C660" s="201"/>
      <c r="D660" s="227"/>
      <c r="E660" s="221"/>
      <c r="F660" s="221"/>
      <c r="G660" s="221"/>
      <c r="H660" s="221"/>
      <c r="I660" s="221"/>
      <c r="J660" s="221"/>
      <c r="L660" s="54" t="str">
        <f t="shared" si="27"/>
        <v/>
      </c>
      <c r="M660" s="202"/>
      <c r="N660" s="201"/>
      <c r="O660" s="227"/>
      <c r="P660" s="221"/>
      <c r="Q660" s="221"/>
      <c r="R660" s="221"/>
      <c r="S660" s="221"/>
      <c r="T660" s="221"/>
      <c r="U660" s="221"/>
    </row>
    <row r="661" spans="1:21" ht="15.75">
      <c r="A661" s="175" t="str">
        <f t="shared" si="26"/>
        <v/>
      </c>
      <c r="B661" s="175"/>
      <c r="C661" s="176"/>
      <c r="D661" s="176"/>
      <c r="E661" s="177"/>
      <c r="F661" s="177"/>
      <c r="G661" s="177"/>
      <c r="H661" s="177"/>
      <c r="I661" s="177"/>
      <c r="J661" s="177"/>
      <c r="L661" s="54" t="str">
        <f t="shared" si="27"/>
        <v/>
      </c>
      <c r="M661" s="202"/>
      <c r="N661" s="201"/>
      <c r="O661" s="227"/>
      <c r="P661" s="221"/>
      <c r="Q661" s="221"/>
      <c r="R661" s="221"/>
      <c r="S661" s="221"/>
      <c r="T661" s="221"/>
      <c r="U661" s="221"/>
    </row>
    <row r="662" spans="1:21" ht="15.75">
      <c r="A662" s="175" t="str">
        <f t="shared" si="26"/>
        <v/>
      </c>
      <c r="B662" s="175"/>
      <c r="C662" s="176"/>
      <c r="D662" s="176"/>
      <c r="E662" s="177"/>
      <c r="F662" s="177"/>
      <c r="G662" s="177"/>
      <c r="H662" s="177"/>
      <c r="I662" s="177"/>
      <c r="J662" s="177"/>
      <c r="L662" s="54" t="str">
        <f t="shared" si="27"/>
        <v/>
      </c>
      <c r="M662" s="202"/>
      <c r="N662" s="201"/>
      <c r="O662" s="227"/>
      <c r="P662" s="221"/>
      <c r="Q662" s="221"/>
      <c r="R662" s="221"/>
      <c r="S662" s="221"/>
      <c r="T662" s="221"/>
      <c r="U662" s="221"/>
    </row>
    <row r="663" spans="1:21" ht="15.75">
      <c r="A663" s="175" t="str">
        <f t="shared" si="26"/>
        <v/>
      </c>
      <c r="B663" s="175"/>
      <c r="C663" s="176"/>
      <c r="D663" s="176"/>
      <c r="E663" s="177"/>
      <c r="F663" s="177"/>
      <c r="G663" s="177"/>
      <c r="H663" s="177"/>
      <c r="I663" s="177"/>
      <c r="J663" s="177"/>
      <c r="L663" s="54" t="str">
        <f t="shared" si="27"/>
        <v/>
      </c>
      <c r="M663" s="202"/>
      <c r="N663" s="201"/>
      <c r="O663" s="227"/>
      <c r="P663" s="221"/>
      <c r="Q663" s="221"/>
      <c r="R663" s="221"/>
      <c r="S663" s="221"/>
      <c r="T663" s="221"/>
      <c r="U663" s="221"/>
    </row>
    <row r="664" spans="1:21" ht="15.75">
      <c r="A664" s="175" t="str">
        <f t="shared" si="26"/>
        <v/>
      </c>
      <c r="B664" s="175"/>
      <c r="C664" s="176"/>
      <c r="D664" s="176"/>
      <c r="E664" s="177"/>
      <c r="F664" s="177"/>
      <c r="G664" s="177"/>
      <c r="H664" s="177"/>
      <c r="I664" s="177"/>
      <c r="J664" s="177"/>
      <c r="L664" s="54" t="str">
        <f t="shared" si="27"/>
        <v/>
      </c>
      <c r="M664" s="202"/>
      <c r="N664" s="201"/>
      <c r="O664" s="227"/>
      <c r="P664" s="221"/>
      <c r="Q664" s="221"/>
      <c r="R664" s="221"/>
      <c r="S664" s="221"/>
      <c r="T664" s="221"/>
      <c r="U664" s="221"/>
    </row>
    <row r="665" spans="1:21" ht="15.75">
      <c r="A665" s="175" t="str">
        <f t="shared" si="26"/>
        <v/>
      </c>
      <c r="B665" s="175"/>
      <c r="C665" s="176"/>
      <c r="D665" s="176"/>
      <c r="E665" s="177"/>
      <c r="F665" s="177"/>
      <c r="G665" s="177"/>
      <c r="H665" s="177"/>
      <c r="I665" s="177"/>
      <c r="J665" s="177"/>
      <c r="L665" s="54" t="str">
        <f t="shared" si="27"/>
        <v/>
      </c>
      <c r="M665" s="202"/>
      <c r="N665" s="201"/>
      <c r="O665" s="227"/>
      <c r="P665" s="221"/>
      <c r="Q665" s="221"/>
      <c r="R665" s="221"/>
      <c r="S665" s="221"/>
      <c r="T665" s="221"/>
      <c r="U665" s="221"/>
    </row>
    <row r="666" spans="1:21" ht="15.75">
      <c r="A666" s="175" t="str">
        <f t="shared" si="26"/>
        <v/>
      </c>
      <c r="B666" s="175"/>
      <c r="C666" s="176"/>
      <c r="D666" s="176"/>
      <c r="E666" s="177"/>
      <c r="F666" s="177"/>
      <c r="G666" s="177"/>
      <c r="H666" s="177"/>
      <c r="I666" s="177"/>
      <c r="J666" s="177"/>
      <c r="L666" s="54" t="str">
        <f t="shared" si="27"/>
        <v/>
      </c>
      <c r="M666" s="202"/>
      <c r="N666" s="201"/>
      <c r="O666" s="227"/>
      <c r="P666" s="221"/>
      <c r="Q666" s="221"/>
      <c r="R666" s="221"/>
      <c r="S666" s="221"/>
      <c r="T666" s="221"/>
      <c r="U666" s="221"/>
    </row>
    <row r="667" spans="1:21" ht="15.75">
      <c r="A667" s="175" t="str">
        <f t="shared" si="26"/>
        <v/>
      </c>
      <c r="B667" s="175"/>
      <c r="C667" s="176"/>
      <c r="D667" s="176"/>
      <c r="E667" s="177"/>
      <c r="F667" s="177"/>
      <c r="G667" s="177"/>
      <c r="H667" s="177"/>
      <c r="I667" s="177"/>
      <c r="J667" s="177"/>
      <c r="L667" s="54" t="str">
        <f t="shared" si="27"/>
        <v/>
      </c>
      <c r="M667" s="202"/>
      <c r="N667" s="201"/>
      <c r="O667" s="227"/>
      <c r="P667" s="221"/>
      <c r="Q667" s="221"/>
      <c r="R667" s="221"/>
      <c r="S667" s="221"/>
      <c r="T667" s="221"/>
      <c r="U667" s="221"/>
    </row>
    <row r="668" spans="1:21" ht="15.75">
      <c r="A668" s="175" t="str">
        <f t="shared" si="26"/>
        <v/>
      </c>
      <c r="B668" s="175"/>
      <c r="C668" s="176"/>
      <c r="D668" s="176"/>
      <c r="E668" s="177"/>
      <c r="F668" s="177"/>
      <c r="G668" s="177"/>
      <c r="H668" s="177"/>
      <c r="I668" s="177"/>
      <c r="J668" s="177"/>
      <c r="L668" s="54" t="str">
        <f t="shared" si="27"/>
        <v/>
      </c>
      <c r="M668" s="202"/>
      <c r="N668" s="201"/>
      <c r="O668" s="227"/>
      <c r="P668" s="221"/>
      <c r="Q668" s="221"/>
      <c r="R668" s="221"/>
      <c r="S668" s="221"/>
      <c r="T668" s="221"/>
      <c r="U668" s="221"/>
    </row>
    <row r="669" spans="1:21" ht="15.75">
      <c r="A669" s="175" t="str">
        <f t="shared" si="26"/>
        <v/>
      </c>
      <c r="B669" s="175"/>
      <c r="C669" s="176"/>
      <c r="D669" s="176"/>
      <c r="E669" s="177"/>
      <c r="F669" s="177"/>
      <c r="G669" s="177"/>
      <c r="H669" s="177"/>
      <c r="I669" s="177"/>
      <c r="J669" s="177"/>
      <c r="L669" s="54" t="str">
        <f t="shared" si="27"/>
        <v/>
      </c>
      <c r="M669" s="202"/>
      <c r="N669" s="201"/>
      <c r="O669" s="227"/>
      <c r="P669" s="221"/>
      <c r="Q669" s="221"/>
      <c r="R669" s="221"/>
      <c r="S669" s="221"/>
      <c r="T669" s="221"/>
      <c r="U669" s="221"/>
    </row>
    <row r="670" spans="1:21" ht="15.75">
      <c r="A670" s="175" t="str">
        <f t="shared" si="26"/>
        <v/>
      </c>
      <c r="B670" s="175"/>
      <c r="C670" s="176"/>
      <c r="D670" s="176"/>
      <c r="E670" s="177"/>
      <c r="F670" s="177"/>
      <c r="G670" s="177"/>
      <c r="H670" s="177"/>
      <c r="I670" s="177"/>
      <c r="J670" s="177"/>
      <c r="L670" s="54" t="str">
        <f t="shared" si="27"/>
        <v/>
      </c>
      <c r="M670" s="202"/>
      <c r="N670" s="201"/>
      <c r="O670" s="227"/>
      <c r="P670" s="221"/>
      <c r="Q670" s="221"/>
      <c r="R670" s="221"/>
      <c r="S670" s="221"/>
      <c r="T670" s="221"/>
      <c r="U670" s="221"/>
    </row>
    <row r="671" spans="1:21" ht="15.75">
      <c r="A671" s="175" t="str">
        <f t="shared" si="26"/>
        <v/>
      </c>
      <c r="B671" s="175"/>
      <c r="C671" s="176"/>
      <c r="D671" s="176"/>
      <c r="E671" s="177"/>
      <c r="F671" s="177"/>
      <c r="G671" s="177"/>
      <c r="H671" s="177"/>
      <c r="I671" s="177"/>
      <c r="J671" s="177"/>
      <c r="L671" s="54" t="str">
        <f t="shared" si="27"/>
        <v/>
      </c>
      <c r="M671" s="202"/>
      <c r="N671" s="201"/>
      <c r="O671" s="227"/>
      <c r="P671" s="221"/>
      <c r="Q671" s="221"/>
      <c r="R671" s="221"/>
      <c r="S671" s="221"/>
      <c r="T671" s="221"/>
      <c r="U671" s="221"/>
    </row>
    <row r="672" spans="1:21" ht="15.75">
      <c r="A672" s="175" t="str">
        <f t="shared" si="26"/>
        <v/>
      </c>
      <c r="B672" s="175"/>
      <c r="C672" s="176"/>
      <c r="D672" s="176"/>
      <c r="E672" s="177"/>
      <c r="F672" s="177"/>
      <c r="G672" s="177"/>
      <c r="H672" s="177"/>
      <c r="I672" s="177"/>
      <c r="J672" s="177"/>
      <c r="L672" s="54" t="str">
        <f t="shared" si="27"/>
        <v/>
      </c>
      <c r="M672" s="202"/>
      <c r="N672" s="201"/>
      <c r="O672" s="227"/>
      <c r="P672" s="221"/>
      <c r="Q672" s="221"/>
      <c r="R672" s="221"/>
      <c r="S672" s="221"/>
      <c r="T672" s="221"/>
      <c r="U672" s="221"/>
    </row>
    <row r="673" spans="1:21" ht="15.75">
      <c r="A673" s="175" t="str">
        <f t="shared" si="26"/>
        <v/>
      </c>
      <c r="B673" s="175"/>
      <c r="C673" s="176"/>
      <c r="D673" s="176"/>
      <c r="E673" s="177"/>
      <c r="F673" s="177"/>
      <c r="G673" s="177"/>
      <c r="H673" s="177"/>
      <c r="I673" s="177"/>
      <c r="J673" s="177"/>
      <c r="L673" s="54" t="str">
        <f t="shared" si="27"/>
        <v/>
      </c>
      <c r="M673" s="202"/>
      <c r="N673" s="201"/>
      <c r="O673" s="227"/>
      <c r="P673" s="221"/>
      <c r="Q673" s="221"/>
      <c r="R673" s="221"/>
      <c r="S673" s="221"/>
      <c r="T673" s="221"/>
      <c r="U673" s="221"/>
    </row>
    <row r="674" spans="1:21" ht="15.75">
      <c r="A674" s="175" t="str">
        <f t="shared" si="26"/>
        <v/>
      </c>
      <c r="B674" s="175"/>
      <c r="C674" s="176"/>
      <c r="D674" s="176"/>
      <c r="E674" s="177"/>
      <c r="F674" s="177"/>
      <c r="G674" s="177"/>
      <c r="H674" s="177"/>
      <c r="I674" s="177"/>
      <c r="J674" s="177"/>
      <c r="L674" s="54" t="str">
        <f t="shared" si="27"/>
        <v/>
      </c>
      <c r="M674" s="202"/>
      <c r="N674" s="201"/>
      <c r="O674" s="227"/>
      <c r="P674" s="221"/>
      <c r="Q674" s="221"/>
      <c r="R674" s="221"/>
      <c r="S674" s="221"/>
      <c r="T674" s="221"/>
      <c r="U674" s="221"/>
    </row>
    <row r="675" spans="1:21" ht="15.75">
      <c r="A675" s="175" t="str">
        <f t="shared" si="26"/>
        <v/>
      </c>
      <c r="B675" s="175"/>
      <c r="C675" s="176"/>
      <c r="D675" s="176"/>
      <c r="E675" s="177"/>
      <c r="F675" s="177"/>
      <c r="G675" s="177"/>
      <c r="H675" s="177"/>
      <c r="I675" s="177"/>
      <c r="J675" s="177"/>
      <c r="L675" s="54" t="str">
        <f t="shared" si="27"/>
        <v/>
      </c>
      <c r="M675" s="202"/>
      <c r="N675" s="201"/>
      <c r="O675" s="227"/>
      <c r="P675" s="221"/>
      <c r="Q675" s="221"/>
      <c r="R675" s="221"/>
      <c r="S675" s="221"/>
      <c r="T675" s="221"/>
      <c r="U675" s="221"/>
    </row>
    <row r="676" spans="1:21" ht="15.75">
      <c r="A676" s="175" t="str">
        <f t="shared" si="26"/>
        <v/>
      </c>
      <c r="B676" s="175"/>
      <c r="C676" s="176"/>
      <c r="D676" s="176"/>
      <c r="E676" s="177"/>
      <c r="F676" s="177"/>
      <c r="G676" s="177"/>
      <c r="H676" s="177"/>
      <c r="I676" s="177"/>
      <c r="J676" s="177"/>
      <c r="L676" s="54" t="str">
        <f t="shared" si="27"/>
        <v/>
      </c>
      <c r="M676" s="202"/>
      <c r="N676" s="201"/>
      <c r="O676" s="227"/>
      <c r="P676" s="221"/>
      <c r="Q676" s="221"/>
      <c r="R676" s="221"/>
      <c r="S676" s="221"/>
      <c r="T676" s="221"/>
      <c r="U676" s="221"/>
    </row>
    <row r="677" spans="1:21" ht="15.75">
      <c r="A677" s="175" t="str">
        <f t="shared" si="26"/>
        <v/>
      </c>
      <c r="B677" s="175"/>
      <c r="C677" s="176"/>
      <c r="D677" s="176"/>
      <c r="E677" s="177"/>
      <c r="F677" s="177"/>
      <c r="G677" s="177"/>
      <c r="H677" s="177"/>
      <c r="I677" s="177"/>
      <c r="J677" s="177"/>
      <c r="L677" s="54" t="str">
        <f t="shared" si="27"/>
        <v/>
      </c>
      <c r="M677" s="202"/>
      <c r="N677" s="201"/>
      <c r="O677" s="227"/>
      <c r="P677" s="221"/>
      <c r="Q677" s="221"/>
      <c r="R677" s="221"/>
      <c r="S677" s="221"/>
      <c r="T677" s="221"/>
      <c r="U677" s="221"/>
    </row>
    <row r="678" spans="1:21" ht="15.75">
      <c r="A678" s="175" t="str">
        <f t="shared" si="26"/>
        <v/>
      </c>
      <c r="B678" s="175"/>
      <c r="C678" s="176"/>
      <c r="D678" s="176"/>
      <c r="E678" s="177"/>
      <c r="F678" s="177"/>
      <c r="G678" s="177"/>
      <c r="H678" s="177"/>
      <c r="I678" s="177"/>
      <c r="J678" s="177"/>
      <c r="L678" s="54" t="str">
        <f t="shared" si="27"/>
        <v/>
      </c>
      <c r="M678" s="202"/>
      <c r="N678" s="201"/>
      <c r="O678" s="227"/>
      <c r="P678" s="221"/>
      <c r="Q678" s="221"/>
      <c r="R678" s="221"/>
      <c r="S678" s="221"/>
      <c r="T678" s="221"/>
      <c r="U678" s="221"/>
    </row>
    <row r="679" spans="1:21" ht="15.75">
      <c r="A679" s="175" t="str">
        <f t="shared" si="26"/>
        <v/>
      </c>
      <c r="B679" s="175"/>
      <c r="C679" s="176"/>
      <c r="D679" s="176"/>
      <c r="E679" s="177"/>
      <c r="F679" s="177"/>
      <c r="G679" s="177"/>
      <c r="H679" s="177"/>
      <c r="I679" s="177"/>
      <c r="J679" s="177"/>
      <c r="L679" s="54" t="str">
        <f t="shared" si="27"/>
        <v/>
      </c>
      <c r="M679" s="202"/>
      <c r="N679" s="201"/>
      <c r="O679" s="227"/>
      <c r="P679" s="221"/>
      <c r="Q679" s="221"/>
      <c r="R679" s="221"/>
      <c r="S679" s="221"/>
      <c r="T679" s="221"/>
      <c r="U679" s="221"/>
    </row>
    <row r="680" spans="1:21" ht="15.75">
      <c r="A680" s="175" t="str">
        <f t="shared" si="26"/>
        <v/>
      </c>
      <c r="B680" s="175"/>
      <c r="C680" s="176"/>
      <c r="D680" s="176"/>
      <c r="E680" s="177"/>
      <c r="F680" s="177"/>
      <c r="G680" s="177"/>
      <c r="H680" s="177"/>
      <c r="I680" s="177"/>
      <c r="J680" s="177"/>
      <c r="L680" s="54" t="str">
        <f t="shared" si="27"/>
        <v/>
      </c>
      <c r="M680" s="202"/>
      <c r="N680" s="201"/>
      <c r="O680" s="227"/>
      <c r="P680" s="221"/>
      <c r="Q680" s="221"/>
      <c r="R680" s="221"/>
      <c r="S680" s="221"/>
      <c r="T680" s="221"/>
      <c r="U680" s="221"/>
    </row>
    <row r="681" spans="1:21" ht="15.75">
      <c r="A681" s="175" t="str">
        <f t="shared" si="26"/>
        <v/>
      </c>
      <c r="B681" s="175"/>
      <c r="C681" s="176"/>
      <c r="D681" s="176"/>
      <c r="E681" s="177"/>
      <c r="F681" s="177"/>
      <c r="G681" s="177"/>
      <c r="H681" s="177"/>
      <c r="I681" s="177"/>
      <c r="J681" s="177"/>
      <c r="L681" s="54" t="str">
        <f t="shared" si="27"/>
        <v/>
      </c>
      <c r="M681" s="202"/>
      <c r="N681" s="201"/>
      <c r="O681" s="227"/>
      <c r="P681" s="221"/>
      <c r="Q681" s="221"/>
      <c r="R681" s="221"/>
      <c r="S681" s="221"/>
      <c r="T681" s="221"/>
      <c r="U681" s="221"/>
    </row>
    <row r="682" spans="1:21" ht="15.75">
      <c r="A682" s="175" t="str">
        <f t="shared" si="26"/>
        <v/>
      </c>
      <c r="B682" s="175"/>
      <c r="C682" s="176"/>
      <c r="D682" s="176"/>
      <c r="E682" s="177"/>
      <c r="F682" s="177"/>
      <c r="G682" s="177"/>
      <c r="H682" s="177"/>
      <c r="I682" s="177"/>
      <c r="J682" s="177"/>
      <c r="L682" s="54" t="str">
        <f t="shared" si="27"/>
        <v/>
      </c>
      <c r="M682" s="202"/>
      <c r="N682" s="201"/>
      <c r="O682" s="227"/>
      <c r="P682" s="221"/>
      <c r="Q682" s="221"/>
      <c r="R682" s="221"/>
      <c r="S682" s="221"/>
      <c r="T682" s="221"/>
      <c r="U682" s="221"/>
    </row>
    <row r="683" spans="1:21" ht="15.75">
      <c r="A683" s="175" t="str">
        <f t="shared" si="26"/>
        <v/>
      </c>
      <c r="B683" s="175"/>
      <c r="C683" s="176"/>
      <c r="D683" s="176"/>
      <c r="E683" s="177"/>
      <c r="F683" s="177"/>
      <c r="G683" s="177"/>
      <c r="H683" s="177"/>
      <c r="I683" s="177"/>
      <c r="J683" s="177"/>
      <c r="L683" s="54" t="str">
        <f t="shared" si="27"/>
        <v/>
      </c>
      <c r="M683" s="202"/>
      <c r="N683" s="201"/>
      <c r="O683" s="227"/>
      <c r="P683" s="221"/>
      <c r="Q683" s="221"/>
      <c r="R683" s="221"/>
      <c r="S683" s="221"/>
      <c r="T683" s="221"/>
      <c r="U683" s="221"/>
    </row>
    <row r="684" spans="1:21" ht="15.75">
      <c r="A684" s="175" t="str">
        <f t="shared" si="26"/>
        <v/>
      </c>
      <c r="B684" s="175"/>
      <c r="C684" s="176"/>
      <c r="D684" s="176"/>
      <c r="E684" s="177"/>
      <c r="F684" s="177"/>
      <c r="G684" s="177"/>
      <c r="H684" s="177"/>
      <c r="I684" s="177"/>
      <c r="J684" s="177"/>
      <c r="L684" s="54" t="str">
        <f t="shared" si="27"/>
        <v/>
      </c>
      <c r="M684" s="202"/>
      <c r="N684" s="201"/>
      <c r="O684" s="227"/>
      <c r="P684" s="221"/>
      <c r="Q684" s="221"/>
      <c r="R684" s="221"/>
      <c r="S684" s="221"/>
      <c r="T684" s="221"/>
      <c r="U684" s="221"/>
    </row>
    <row r="685" spans="1:21" ht="15.75">
      <c r="A685" s="175" t="str">
        <f t="shared" si="26"/>
        <v/>
      </c>
      <c r="B685" s="175"/>
      <c r="C685" s="176"/>
      <c r="D685" s="176"/>
      <c r="E685" s="177"/>
      <c r="F685" s="177"/>
      <c r="G685" s="177"/>
      <c r="H685" s="177"/>
      <c r="I685" s="177"/>
      <c r="J685" s="177"/>
      <c r="L685" s="54" t="str">
        <f t="shared" si="27"/>
        <v/>
      </c>
      <c r="M685" s="202"/>
      <c r="N685" s="201"/>
      <c r="O685" s="227"/>
      <c r="P685" s="221"/>
      <c r="Q685" s="221"/>
      <c r="R685" s="221"/>
      <c r="S685" s="221"/>
      <c r="T685" s="221"/>
      <c r="U685" s="221"/>
    </row>
    <row r="686" spans="1:21" ht="15.75">
      <c r="A686" s="175" t="str">
        <f t="shared" si="26"/>
        <v/>
      </c>
      <c r="B686" s="175"/>
      <c r="C686" s="176"/>
      <c r="D686" s="176"/>
      <c r="E686" s="177"/>
      <c r="F686" s="177"/>
      <c r="G686" s="177"/>
      <c r="H686" s="177"/>
      <c r="I686" s="177"/>
      <c r="J686" s="177"/>
      <c r="L686" s="54" t="str">
        <f t="shared" si="27"/>
        <v/>
      </c>
      <c r="M686" s="202"/>
      <c r="N686" s="201"/>
      <c r="O686" s="227"/>
      <c r="P686" s="221"/>
      <c r="Q686" s="221"/>
      <c r="R686" s="221"/>
      <c r="S686" s="221"/>
      <c r="T686" s="221"/>
      <c r="U686" s="221"/>
    </row>
    <row r="687" spans="1:21" ht="15.75">
      <c r="A687" s="175" t="str">
        <f t="shared" si="26"/>
        <v/>
      </c>
      <c r="B687" s="175"/>
      <c r="C687" s="176"/>
      <c r="D687" s="176"/>
      <c r="E687" s="177"/>
      <c r="F687" s="177"/>
      <c r="G687" s="177"/>
      <c r="H687" s="177"/>
      <c r="I687" s="177"/>
      <c r="J687" s="177"/>
      <c r="L687" s="54" t="str">
        <f t="shared" si="27"/>
        <v/>
      </c>
      <c r="M687" s="202"/>
      <c r="N687" s="201"/>
      <c r="O687" s="227"/>
      <c r="P687" s="221"/>
      <c r="Q687" s="221"/>
      <c r="R687" s="221"/>
      <c r="S687" s="221"/>
      <c r="T687" s="221"/>
      <c r="U687" s="221"/>
    </row>
    <row r="688" spans="1:21" ht="15.75">
      <c r="A688" s="175" t="str">
        <f t="shared" si="26"/>
        <v/>
      </c>
      <c r="B688" s="175"/>
      <c r="C688" s="176"/>
      <c r="D688" s="176"/>
      <c r="E688" s="177"/>
      <c r="F688" s="177"/>
      <c r="G688" s="177"/>
      <c r="H688" s="177"/>
      <c r="I688" s="177"/>
      <c r="J688" s="177"/>
      <c r="L688" s="54" t="str">
        <f t="shared" si="27"/>
        <v/>
      </c>
      <c r="M688" s="202"/>
      <c r="N688" s="201"/>
      <c r="O688" s="227"/>
      <c r="P688" s="221"/>
      <c r="Q688" s="221"/>
      <c r="R688" s="221"/>
      <c r="S688" s="221"/>
      <c r="T688" s="221"/>
      <c r="U688" s="221"/>
    </row>
    <row r="689" spans="1:21" ht="15.75">
      <c r="A689" s="175" t="str">
        <f t="shared" si="26"/>
        <v/>
      </c>
      <c r="B689" s="175"/>
      <c r="C689" s="176"/>
      <c r="D689" s="176"/>
      <c r="E689" s="177"/>
      <c r="F689" s="177"/>
      <c r="G689" s="177"/>
      <c r="H689" s="177"/>
      <c r="I689" s="177"/>
      <c r="J689" s="177"/>
      <c r="L689" s="54" t="str">
        <f t="shared" si="27"/>
        <v/>
      </c>
      <c r="M689" s="202"/>
      <c r="N689" s="201"/>
      <c r="O689" s="227"/>
      <c r="P689" s="221"/>
      <c r="Q689" s="221"/>
      <c r="R689" s="221"/>
      <c r="S689" s="221"/>
      <c r="T689" s="221"/>
      <c r="U689" s="221"/>
    </row>
    <row r="690" spans="1:21" ht="15.75">
      <c r="A690" s="175" t="str">
        <f t="shared" si="26"/>
        <v/>
      </c>
      <c r="B690" s="175"/>
      <c r="C690" s="176"/>
      <c r="D690" s="176"/>
      <c r="E690" s="177"/>
      <c r="F690" s="177"/>
      <c r="G690" s="177"/>
      <c r="H690" s="177"/>
      <c r="I690" s="177"/>
      <c r="J690" s="177"/>
      <c r="L690" s="54" t="str">
        <f t="shared" si="27"/>
        <v/>
      </c>
      <c r="M690" s="202"/>
      <c r="N690" s="201"/>
      <c r="O690" s="227"/>
      <c r="P690" s="221"/>
      <c r="Q690" s="221"/>
      <c r="R690" s="221"/>
      <c r="S690" s="221"/>
      <c r="T690" s="221"/>
      <c r="U690" s="221"/>
    </row>
    <row r="691" spans="1:21" ht="15.75">
      <c r="A691" s="175" t="str">
        <f t="shared" si="26"/>
        <v/>
      </c>
      <c r="B691" s="175"/>
      <c r="C691" s="176"/>
      <c r="D691" s="176"/>
      <c r="E691" s="177"/>
      <c r="F691" s="177"/>
      <c r="G691" s="177"/>
      <c r="H691" s="177"/>
      <c r="I691" s="177"/>
      <c r="J691" s="177"/>
      <c r="L691" s="54" t="str">
        <f t="shared" si="27"/>
        <v/>
      </c>
      <c r="M691" s="202"/>
      <c r="N691" s="201"/>
      <c r="O691" s="227"/>
      <c r="P691" s="221"/>
      <c r="Q691" s="221"/>
      <c r="R691" s="221"/>
      <c r="S691" s="221"/>
      <c r="T691" s="221"/>
      <c r="U691" s="221"/>
    </row>
    <row r="692" spans="1:21" ht="15.75">
      <c r="A692" s="175" t="str">
        <f t="shared" si="26"/>
        <v/>
      </c>
      <c r="B692" s="175"/>
      <c r="C692" s="176"/>
      <c r="D692" s="176"/>
      <c r="E692" s="177"/>
      <c r="F692" s="177"/>
      <c r="G692" s="177"/>
      <c r="H692" s="177"/>
      <c r="I692" s="177"/>
      <c r="J692" s="177"/>
      <c r="L692" s="54" t="str">
        <f t="shared" si="27"/>
        <v/>
      </c>
      <c r="M692" s="202"/>
      <c r="N692" s="201"/>
      <c r="O692" s="227"/>
      <c r="P692" s="221"/>
      <c r="Q692" s="221"/>
      <c r="R692" s="221"/>
      <c r="S692" s="221"/>
      <c r="T692" s="221"/>
      <c r="U692" s="221"/>
    </row>
    <row r="693" spans="1:21" ht="15.75">
      <c r="A693" s="175" t="str">
        <f t="shared" si="26"/>
        <v/>
      </c>
      <c r="B693" s="175"/>
      <c r="C693" s="176"/>
      <c r="D693" s="176"/>
      <c r="E693" s="177"/>
      <c r="F693" s="177"/>
      <c r="G693" s="177"/>
      <c r="H693" s="177"/>
      <c r="I693" s="177"/>
      <c r="J693" s="177"/>
      <c r="L693" s="54" t="str">
        <f t="shared" si="27"/>
        <v/>
      </c>
      <c r="M693" s="202"/>
      <c r="N693" s="201"/>
      <c r="O693" s="227"/>
      <c r="P693" s="221"/>
      <c r="Q693" s="221"/>
      <c r="R693" s="221"/>
      <c r="S693" s="221"/>
      <c r="T693" s="221"/>
      <c r="U693" s="221"/>
    </row>
    <row r="694" spans="1:21" ht="15.75">
      <c r="A694" s="175" t="str">
        <f t="shared" si="26"/>
        <v/>
      </c>
      <c r="B694" s="175"/>
      <c r="C694" s="176"/>
      <c r="D694" s="176"/>
      <c r="E694" s="177"/>
      <c r="F694" s="177"/>
      <c r="G694" s="177"/>
      <c r="H694" s="177"/>
      <c r="I694" s="177"/>
      <c r="J694" s="177"/>
      <c r="L694" s="54" t="str">
        <f t="shared" si="27"/>
        <v/>
      </c>
      <c r="M694" s="202"/>
      <c r="N694" s="201"/>
      <c r="O694" s="227"/>
      <c r="P694" s="221"/>
      <c r="Q694" s="221"/>
      <c r="R694" s="221"/>
      <c r="S694" s="221"/>
      <c r="T694" s="221"/>
      <c r="U694" s="221"/>
    </row>
    <row r="695" spans="1:21" ht="15.75">
      <c r="A695" s="175" t="str">
        <f t="shared" si="26"/>
        <v/>
      </c>
      <c r="B695" s="175"/>
      <c r="C695" s="176"/>
      <c r="D695" s="176"/>
      <c r="E695" s="177"/>
      <c r="F695" s="177"/>
      <c r="G695" s="177"/>
      <c r="H695" s="177"/>
      <c r="I695" s="177"/>
      <c r="J695" s="177"/>
      <c r="L695" s="54" t="str">
        <f t="shared" si="27"/>
        <v/>
      </c>
      <c r="M695" s="202"/>
      <c r="N695" s="201"/>
      <c r="O695" s="227"/>
      <c r="P695" s="221"/>
      <c r="Q695" s="221"/>
      <c r="R695" s="221"/>
      <c r="S695" s="221"/>
      <c r="T695" s="221"/>
      <c r="U695" s="221"/>
    </row>
    <row r="696" spans="1:21" ht="15.75">
      <c r="A696" s="175" t="str">
        <f t="shared" si="26"/>
        <v/>
      </c>
      <c r="B696" s="175"/>
      <c r="C696" s="176"/>
      <c r="D696" s="176"/>
      <c r="E696" s="177"/>
      <c r="F696" s="177"/>
      <c r="G696" s="177"/>
      <c r="H696" s="177"/>
      <c r="I696" s="177"/>
      <c r="J696" s="177"/>
      <c r="L696" s="54" t="str">
        <f t="shared" si="27"/>
        <v/>
      </c>
      <c r="M696" s="202"/>
      <c r="N696" s="201"/>
      <c r="O696" s="227"/>
      <c r="P696" s="221"/>
      <c r="Q696" s="221"/>
      <c r="R696" s="221"/>
      <c r="S696" s="221"/>
      <c r="T696" s="221"/>
      <c r="U696" s="221"/>
    </row>
    <row r="697" spans="1:21" ht="15.75">
      <c r="A697" s="175" t="str">
        <f t="shared" si="26"/>
        <v/>
      </c>
      <c r="B697" s="175"/>
      <c r="C697" s="176"/>
      <c r="D697" s="176"/>
      <c r="E697" s="177"/>
      <c r="F697" s="177"/>
      <c r="G697" s="177"/>
      <c r="H697" s="177"/>
      <c r="I697" s="177"/>
      <c r="J697" s="177"/>
      <c r="L697" s="54" t="str">
        <f t="shared" si="27"/>
        <v/>
      </c>
      <c r="M697" s="202"/>
      <c r="N697" s="201"/>
      <c r="O697" s="227"/>
      <c r="P697" s="221"/>
      <c r="Q697" s="221"/>
      <c r="R697" s="221"/>
      <c r="S697" s="221"/>
      <c r="T697" s="221"/>
      <c r="U697" s="221"/>
    </row>
    <row r="698" spans="1:21" ht="15.75">
      <c r="A698" s="175" t="str">
        <f t="shared" si="26"/>
        <v/>
      </c>
      <c r="B698" s="175"/>
      <c r="C698" s="176"/>
      <c r="D698" s="176"/>
      <c r="E698" s="177"/>
      <c r="F698" s="177"/>
      <c r="G698" s="177"/>
      <c r="H698" s="177"/>
      <c r="I698" s="177"/>
      <c r="J698" s="177"/>
      <c r="L698" s="54" t="str">
        <f t="shared" si="27"/>
        <v/>
      </c>
      <c r="M698" s="202"/>
      <c r="N698" s="201"/>
      <c r="O698" s="227"/>
      <c r="P698" s="221"/>
      <c r="Q698" s="221"/>
      <c r="R698" s="221"/>
      <c r="S698" s="221"/>
      <c r="T698" s="221"/>
      <c r="U698" s="221"/>
    </row>
    <row r="699" spans="1:21" ht="15.75">
      <c r="A699" s="175" t="str">
        <f t="shared" si="26"/>
        <v/>
      </c>
      <c r="B699" s="175"/>
      <c r="C699" s="176"/>
      <c r="D699" s="176"/>
      <c r="E699" s="177"/>
      <c r="F699" s="177"/>
      <c r="G699" s="177"/>
      <c r="H699" s="177"/>
      <c r="I699" s="177"/>
      <c r="J699" s="177"/>
      <c r="L699" s="54" t="str">
        <f t="shared" si="27"/>
        <v/>
      </c>
      <c r="M699" s="202"/>
      <c r="N699" s="201"/>
      <c r="O699" s="227"/>
      <c r="P699" s="221"/>
      <c r="Q699" s="221"/>
      <c r="R699" s="221"/>
      <c r="S699" s="221"/>
      <c r="T699" s="221"/>
      <c r="U699" s="221"/>
    </row>
    <row r="700" spans="1:21" ht="15.75">
      <c r="A700" s="175" t="str">
        <f t="shared" si="26"/>
        <v/>
      </c>
      <c r="B700" s="175"/>
      <c r="C700" s="176"/>
      <c r="D700" s="176"/>
      <c r="E700" s="177"/>
      <c r="F700" s="177"/>
      <c r="G700" s="177"/>
      <c r="H700" s="177"/>
      <c r="I700" s="177"/>
      <c r="J700" s="177"/>
      <c r="L700" s="54" t="str">
        <f t="shared" si="27"/>
        <v/>
      </c>
      <c r="M700" s="202"/>
      <c r="N700" s="201"/>
      <c r="O700" s="227"/>
      <c r="P700" s="221"/>
      <c r="Q700" s="221"/>
      <c r="R700" s="221"/>
      <c r="S700" s="221"/>
      <c r="T700" s="221"/>
      <c r="U700" s="221"/>
    </row>
    <row r="701" spans="1:21" ht="15.75">
      <c r="A701" s="175" t="str">
        <f t="shared" si="26"/>
        <v/>
      </c>
      <c r="B701" s="175"/>
      <c r="C701" s="176"/>
      <c r="D701" s="176"/>
      <c r="E701" s="177"/>
      <c r="F701" s="177"/>
      <c r="G701" s="177"/>
      <c r="H701" s="177"/>
      <c r="I701" s="177"/>
      <c r="J701" s="177"/>
      <c r="L701" s="54" t="str">
        <f t="shared" si="27"/>
        <v/>
      </c>
      <c r="M701" s="202"/>
      <c r="N701" s="201"/>
      <c r="O701" s="227"/>
      <c r="P701" s="221"/>
      <c r="Q701" s="221"/>
      <c r="R701" s="221"/>
      <c r="S701" s="221"/>
      <c r="T701" s="221"/>
      <c r="U701" s="221"/>
    </row>
    <row r="702" spans="1:21" ht="15.75">
      <c r="A702" s="175" t="str">
        <f t="shared" si="26"/>
        <v/>
      </c>
      <c r="B702" s="175"/>
      <c r="C702" s="176"/>
      <c r="D702" s="176"/>
      <c r="E702" s="177"/>
      <c r="F702" s="177"/>
      <c r="G702" s="177"/>
      <c r="H702" s="177"/>
      <c r="I702" s="177"/>
      <c r="J702" s="177"/>
      <c r="L702" s="54" t="str">
        <f t="shared" si="27"/>
        <v/>
      </c>
      <c r="M702" s="202"/>
      <c r="N702" s="201"/>
      <c r="O702" s="227"/>
      <c r="P702" s="221"/>
      <c r="Q702" s="221"/>
      <c r="R702" s="221"/>
      <c r="S702" s="221"/>
      <c r="T702" s="221"/>
      <c r="U702" s="221"/>
    </row>
    <row r="703" spans="1:21" ht="15.75">
      <c r="A703" s="175" t="str">
        <f t="shared" si="26"/>
        <v/>
      </c>
      <c r="B703" s="175"/>
      <c r="C703" s="176"/>
      <c r="D703" s="176"/>
      <c r="E703" s="177"/>
      <c r="F703" s="177"/>
      <c r="G703" s="177"/>
      <c r="H703" s="177"/>
      <c r="I703" s="177"/>
      <c r="J703" s="177"/>
      <c r="L703" s="54" t="str">
        <f t="shared" si="27"/>
        <v/>
      </c>
      <c r="M703" s="202"/>
      <c r="N703" s="201"/>
      <c r="O703" s="227"/>
      <c r="P703" s="221"/>
      <c r="Q703" s="221"/>
      <c r="R703" s="221"/>
      <c r="S703" s="221"/>
      <c r="T703" s="221"/>
      <c r="U703" s="221"/>
    </row>
    <row r="704" spans="1:21" ht="15.75">
      <c r="A704" s="175" t="str">
        <f t="shared" si="26"/>
        <v/>
      </c>
      <c r="B704" s="175"/>
      <c r="C704" s="176"/>
      <c r="D704" s="176"/>
      <c r="E704" s="177"/>
      <c r="F704" s="177"/>
      <c r="G704" s="177"/>
      <c r="H704" s="177"/>
      <c r="I704" s="177"/>
      <c r="J704" s="177"/>
      <c r="L704" s="54" t="str">
        <f t="shared" si="27"/>
        <v/>
      </c>
      <c r="M704" s="202"/>
      <c r="N704" s="201"/>
      <c r="O704" s="227"/>
      <c r="P704" s="221"/>
      <c r="Q704" s="221"/>
      <c r="R704" s="221"/>
      <c r="S704" s="221"/>
      <c r="T704" s="221"/>
      <c r="U704" s="221"/>
    </row>
    <row r="705" spans="1:21" ht="15.75">
      <c r="A705" s="175" t="str">
        <f t="shared" si="26"/>
        <v/>
      </c>
      <c r="B705" s="175"/>
      <c r="C705" s="176"/>
      <c r="D705" s="176"/>
      <c r="E705" s="177"/>
      <c r="F705" s="177"/>
      <c r="G705" s="177"/>
      <c r="H705" s="177"/>
      <c r="I705" s="177"/>
      <c r="J705" s="177"/>
      <c r="L705" s="54" t="str">
        <f t="shared" si="27"/>
        <v/>
      </c>
      <c r="M705" s="202"/>
      <c r="N705" s="201"/>
      <c r="O705" s="227"/>
      <c r="P705" s="221"/>
      <c r="Q705" s="221"/>
      <c r="R705" s="221"/>
      <c r="S705" s="221"/>
      <c r="T705" s="221"/>
      <c r="U705" s="221"/>
    </row>
    <row r="706" spans="1:21" ht="15.75">
      <c r="A706" s="175" t="str">
        <f t="shared" si="26"/>
        <v/>
      </c>
      <c r="B706" s="175"/>
      <c r="C706" s="176"/>
      <c r="D706" s="176"/>
      <c r="E706" s="177"/>
      <c r="F706" s="177"/>
      <c r="G706" s="177"/>
      <c r="H706" s="177"/>
      <c r="I706" s="177"/>
      <c r="J706" s="177"/>
      <c r="L706" s="54" t="str">
        <f t="shared" si="27"/>
        <v/>
      </c>
      <c r="M706" s="202"/>
      <c r="N706" s="201"/>
      <c r="O706" s="227"/>
      <c r="P706" s="221"/>
      <c r="Q706" s="221"/>
      <c r="R706" s="221"/>
      <c r="S706" s="221"/>
      <c r="T706" s="221"/>
      <c r="U706" s="221"/>
    </row>
    <row r="707" spans="1:21">
      <c r="B707" s="57"/>
      <c r="C707" s="57"/>
      <c r="D707" s="57"/>
      <c r="E707" s="57"/>
      <c r="F707" s="57"/>
      <c r="G707" s="57"/>
      <c r="H707" s="57"/>
      <c r="I707" s="57"/>
      <c r="J707" s="57"/>
      <c r="M707" s="57"/>
      <c r="N707" s="57"/>
      <c r="O707" s="57"/>
      <c r="P707" s="58"/>
      <c r="Q707" s="58"/>
      <c r="R707" s="58"/>
      <c r="S707" s="58"/>
      <c r="T707" s="58"/>
      <c r="U707" s="58"/>
    </row>
    <row r="708" spans="1:21">
      <c r="B708" s="57"/>
      <c r="C708" s="57"/>
      <c r="D708" s="57"/>
      <c r="E708" s="57"/>
      <c r="F708" s="57"/>
      <c r="G708" s="57"/>
      <c r="H708" s="57"/>
      <c r="I708" s="57"/>
      <c r="J708" s="57"/>
      <c r="M708" s="57"/>
      <c r="N708" s="57"/>
      <c r="O708" s="57"/>
      <c r="P708" s="58"/>
      <c r="Q708" s="58"/>
      <c r="R708" s="58"/>
      <c r="S708" s="58"/>
      <c r="T708" s="58"/>
      <c r="U708" s="58"/>
    </row>
    <row r="709" spans="1:21">
      <c r="B709" s="57"/>
      <c r="C709" s="57"/>
      <c r="D709" s="57"/>
      <c r="E709" s="57"/>
      <c r="F709" s="57"/>
      <c r="G709" s="57"/>
      <c r="H709" s="57"/>
      <c r="I709" s="57"/>
      <c r="J709" s="57"/>
      <c r="M709" s="57"/>
      <c r="N709" s="57"/>
      <c r="O709" s="57"/>
      <c r="P709" s="58"/>
      <c r="Q709" s="58"/>
      <c r="R709" s="58"/>
      <c r="S709" s="58"/>
      <c r="T709" s="58"/>
      <c r="U709" s="58"/>
    </row>
    <row r="710" spans="1:21">
      <c r="B710" s="57"/>
      <c r="C710" s="57"/>
      <c r="D710" s="57"/>
      <c r="E710" s="57"/>
      <c r="F710" s="57"/>
      <c r="G710" s="57"/>
      <c r="H710" s="57"/>
      <c r="I710" s="57"/>
      <c r="J710" s="57"/>
      <c r="M710" s="57"/>
      <c r="N710" s="57"/>
      <c r="O710" s="57"/>
      <c r="P710" s="58"/>
      <c r="Q710" s="58"/>
      <c r="R710" s="58"/>
      <c r="S710" s="58"/>
      <c r="T710" s="58"/>
      <c r="U710" s="58"/>
    </row>
    <row r="711" spans="1:21">
      <c r="B711" s="57"/>
      <c r="C711" s="57"/>
      <c r="D711" s="57"/>
      <c r="E711" s="57"/>
      <c r="F711" s="57"/>
      <c r="G711" s="57"/>
      <c r="H711" s="57"/>
      <c r="I711" s="57"/>
      <c r="J711" s="57"/>
      <c r="M711" s="57"/>
      <c r="N711" s="57"/>
      <c r="O711" s="57"/>
      <c r="P711" s="58"/>
      <c r="Q711" s="58"/>
      <c r="R711" s="58"/>
      <c r="S711" s="58"/>
      <c r="T711" s="58"/>
      <c r="U711" s="58"/>
    </row>
    <row r="712" spans="1:21">
      <c r="B712" s="57"/>
      <c r="C712" s="57"/>
      <c r="D712" s="57"/>
      <c r="E712" s="57"/>
      <c r="F712" s="57"/>
      <c r="G712" s="57"/>
      <c r="H712" s="57"/>
      <c r="I712" s="57"/>
      <c r="J712" s="57"/>
      <c r="M712" s="57"/>
      <c r="N712" s="57"/>
      <c r="O712" s="57"/>
      <c r="P712" s="58"/>
      <c r="Q712" s="58"/>
      <c r="R712" s="58"/>
      <c r="S712" s="58"/>
      <c r="T712" s="58"/>
      <c r="U712" s="58"/>
    </row>
    <row r="713" spans="1:21">
      <c r="B713" s="57"/>
      <c r="C713" s="57"/>
      <c r="D713" s="57"/>
      <c r="E713" s="57"/>
      <c r="F713" s="57"/>
      <c r="G713" s="57"/>
      <c r="H713" s="57"/>
      <c r="I713" s="57"/>
      <c r="J713" s="57"/>
      <c r="M713" s="57"/>
      <c r="N713" s="57"/>
      <c r="O713" s="57"/>
      <c r="P713" s="58"/>
      <c r="Q713" s="58"/>
      <c r="R713" s="58"/>
      <c r="S713" s="58"/>
      <c r="T713" s="58"/>
      <c r="U713" s="58"/>
    </row>
    <row r="714" spans="1:21">
      <c r="B714" s="57"/>
      <c r="C714" s="57"/>
      <c r="D714" s="57"/>
      <c r="E714" s="57"/>
      <c r="F714" s="57"/>
      <c r="G714" s="57"/>
      <c r="H714" s="57"/>
      <c r="I714" s="57"/>
      <c r="J714" s="57"/>
      <c r="M714" s="57"/>
      <c r="N714" s="57"/>
      <c r="O714" s="57"/>
      <c r="P714" s="58"/>
      <c r="Q714" s="58"/>
      <c r="R714" s="58"/>
      <c r="S714" s="58"/>
      <c r="T714" s="58"/>
      <c r="U714" s="58"/>
    </row>
    <row r="715" spans="1:21">
      <c r="B715" s="57"/>
      <c r="C715" s="57"/>
      <c r="D715" s="57"/>
      <c r="E715" s="57"/>
      <c r="F715" s="57"/>
      <c r="G715" s="57"/>
      <c r="H715" s="57"/>
      <c r="I715" s="57"/>
      <c r="J715" s="57"/>
      <c r="M715" s="57"/>
      <c r="N715" s="57"/>
      <c r="O715" s="57"/>
      <c r="P715" s="58"/>
      <c r="Q715" s="58"/>
      <c r="R715" s="58"/>
      <c r="S715" s="58"/>
      <c r="T715" s="58"/>
      <c r="U715" s="58"/>
    </row>
    <row r="716" spans="1:21">
      <c r="B716" s="57"/>
      <c r="C716" s="57"/>
      <c r="D716" s="57"/>
      <c r="E716" s="57"/>
      <c r="F716" s="57"/>
      <c r="G716" s="57"/>
      <c r="H716" s="57"/>
      <c r="I716" s="57"/>
      <c r="J716" s="57"/>
      <c r="M716" s="57"/>
      <c r="N716" s="57"/>
      <c r="O716" s="57"/>
      <c r="P716" s="58"/>
      <c r="Q716" s="58"/>
      <c r="R716" s="58"/>
      <c r="S716" s="58"/>
      <c r="T716" s="58"/>
      <c r="U716" s="58"/>
    </row>
    <row r="717" spans="1:21">
      <c r="B717" s="57"/>
      <c r="C717" s="57"/>
      <c r="D717" s="57"/>
      <c r="E717" s="57"/>
      <c r="F717" s="57"/>
      <c r="G717" s="57"/>
      <c r="H717" s="57"/>
      <c r="I717" s="57"/>
      <c r="J717" s="57"/>
      <c r="M717" s="57"/>
      <c r="N717" s="57"/>
      <c r="O717" s="57"/>
      <c r="P717" s="58"/>
      <c r="Q717" s="58"/>
      <c r="R717" s="58"/>
      <c r="S717" s="58"/>
      <c r="T717" s="58"/>
      <c r="U717" s="58"/>
    </row>
    <row r="718" spans="1:21">
      <c r="B718" s="57"/>
      <c r="C718" s="57"/>
      <c r="D718" s="57"/>
      <c r="E718" s="57"/>
      <c r="F718" s="57"/>
      <c r="G718" s="57"/>
      <c r="H718" s="57"/>
      <c r="I718" s="57"/>
      <c r="J718" s="57"/>
      <c r="M718" s="57"/>
      <c r="N718" s="57"/>
      <c r="O718" s="57"/>
      <c r="P718" s="58"/>
      <c r="Q718" s="58"/>
      <c r="R718" s="58"/>
      <c r="S718" s="58"/>
      <c r="T718" s="58"/>
      <c r="U718" s="58"/>
    </row>
    <row r="719" spans="1:21">
      <c r="B719" s="57"/>
      <c r="C719" s="57"/>
      <c r="D719" s="57"/>
      <c r="E719" s="57"/>
      <c r="F719" s="57"/>
      <c r="G719" s="57"/>
      <c r="H719" s="57"/>
      <c r="I719" s="57"/>
      <c r="J719" s="57"/>
      <c r="M719" s="57"/>
      <c r="N719" s="57"/>
      <c r="O719" s="57"/>
      <c r="P719" s="58"/>
      <c r="Q719" s="58"/>
      <c r="R719" s="58"/>
      <c r="S719" s="58"/>
      <c r="T719" s="58"/>
      <c r="U719" s="58"/>
    </row>
    <row r="720" spans="1:21">
      <c r="B720" s="57"/>
      <c r="C720" s="57"/>
      <c r="D720" s="57"/>
      <c r="E720" s="57"/>
      <c r="F720" s="57"/>
      <c r="G720" s="57"/>
      <c r="H720" s="57"/>
      <c r="I720" s="57"/>
      <c r="J720" s="57"/>
      <c r="M720" s="57"/>
      <c r="N720" s="57"/>
      <c r="O720" s="57"/>
      <c r="P720" s="58"/>
      <c r="Q720" s="58"/>
      <c r="R720" s="58"/>
      <c r="S720" s="58"/>
      <c r="T720" s="58"/>
      <c r="U720" s="58"/>
    </row>
    <row r="721" spans="2:21">
      <c r="B721" s="57"/>
      <c r="C721" s="57"/>
      <c r="D721" s="57"/>
      <c r="E721" s="57"/>
      <c r="F721" s="57"/>
      <c r="G721" s="57"/>
      <c r="H721" s="57"/>
      <c r="I721" s="57"/>
      <c r="J721" s="57"/>
      <c r="M721" s="57"/>
      <c r="N721" s="57"/>
      <c r="O721" s="57"/>
      <c r="P721" s="58"/>
      <c r="Q721" s="58"/>
      <c r="R721" s="58"/>
      <c r="S721" s="58"/>
      <c r="T721" s="58"/>
      <c r="U721" s="58"/>
    </row>
    <row r="722" spans="2:21">
      <c r="B722" s="57"/>
      <c r="C722" s="57"/>
      <c r="D722" s="57"/>
      <c r="E722" s="57"/>
      <c r="F722" s="57"/>
      <c r="G722" s="57"/>
      <c r="H722" s="57"/>
      <c r="I722" s="57"/>
      <c r="J722" s="57"/>
      <c r="M722" s="57"/>
      <c r="N722" s="57"/>
      <c r="O722" s="57"/>
      <c r="P722" s="58"/>
      <c r="Q722" s="58"/>
      <c r="R722" s="58"/>
      <c r="S722" s="58"/>
      <c r="T722" s="58"/>
      <c r="U722" s="58"/>
    </row>
    <row r="723" spans="2:21">
      <c r="B723" s="57"/>
      <c r="C723" s="57"/>
      <c r="D723" s="57"/>
      <c r="E723" s="57"/>
      <c r="F723" s="57"/>
      <c r="G723" s="57"/>
      <c r="H723" s="57"/>
      <c r="I723" s="57"/>
      <c r="J723" s="57"/>
      <c r="M723" s="57"/>
      <c r="N723" s="57"/>
      <c r="O723" s="57"/>
      <c r="P723" s="58"/>
      <c r="Q723" s="58"/>
      <c r="R723" s="58"/>
      <c r="S723" s="58"/>
      <c r="T723" s="58"/>
      <c r="U723" s="58"/>
    </row>
    <row r="724" spans="2:21">
      <c r="B724" s="57"/>
      <c r="C724" s="57"/>
      <c r="D724" s="57"/>
      <c r="E724" s="57"/>
      <c r="F724" s="57"/>
      <c r="G724" s="57"/>
      <c r="H724" s="57"/>
      <c r="I724" s="57"/>
      <c r="J724" s="57"/>
      <c r="M724" s="57"/>
      <c r="N724" s="57"/>
      <c r="O724" s="57"/>
      <c r="P724" s="58"/>
      <c r="Q724" s="58"/>
      <c r="R724" s="58"/>
      <c r="S724" s="58"/>
      <c r="T724" s="58"/>
      <c r="U724" s="58"/>
    </row>
    <row r="725" spans="2:21">
      <c r="B725" s="57"/>
      <c r="C725" s="57"/>
      <c r="D725" s="57"/>
      <c r="E725" s="57"/>
      <c r="F725" s="57"/>
      <c r="G725" s="57"/>
      <c r="H725" s="57"/>
      <c r="I725" s="57"/>
      <c r="J725" s="57"/>
      <c r="M725" s="57"/>
      <c r="N725" s="57"/>
      <c r="O725" s="57"/>
      <c r="P725" s="58"/>
      <c r="Q725" s="58"/>
      <c r="R725" s="58"/>
      <c r="S725" s="58"/>
      <c r="T725" s="58"/>
      <c r="U725" s="58"/>
    </row>
    <row r="726" spans="2:21">
      <c r="B726" s="57"/>
      <c r="C726" s="57"/>
      <c r="D726" s="57"/>
      <c r="E726" s="57"/>
      <c r="F726" s="57"/>
      <c r="G726" s="57"/>
      <c r="H726" s="57"/>
      <c r="I726" s="57"/>
      <c r="J726" s="57"/>
      <c r="M726" s="57"/>
      <c r="N726" s="57"/>
      <c r="O726" s="57"/>
      <c r="P726" s="58"/>
      <c r="Q726" s="58"/>
      <c r="R726" s="58"/>
      <c r="S726" s="58"/>
      <c r="T726" s="58"/>
      <c r="U726" s="58"/>
    </row>
    <row r="727" spans="2:21">
      <c r="B727" s="57"/>
      <c r="C727" s="57"/>
      <c r="D727" s="57"/>
      <c r="E727" s="57"/>
      <c r="F727" s="57"/>
      <c r="G727" s="57"/>
      <c r="H727" s="57"/>
      <c r="I727" s="57"/>
      <c r="J727" s="57"/>
      <c r="M727" s="57"/>
      <c r="N727" s="57"/>
      <c r="O727" s="57"/>
      <c r="P727" s="58"/>
      <c r="Q727" s="58"/>
      <c r="R727" s="58"/>
      <c r="S727" s="58"/>
      <c r="T727" s="58"/>
      <c r="U727" s="58"/>
    </row>
    <row r="728" spans="2:21">
      <c r="B728" s="57"/>
      <c r="C728" s="57"/>
      <c r="D728" s="57"/>
      <c r="E728" s="57"/>
      <c r="F728" s="57"/>
      <c r="G728" s="57"/>
      <c r="H728" s="57"/>
      <c r="I728" s="57"/>
      <c r="J728" s="57"/>
      <c r="M728" s="57"/>
      <c r="N728" s="57"/>
      <c r="O728" s="57"/>
      <c r="P728" s="58"/>
      <c r="Q728" s="58"/>
      <c r="R728" s="58"/>
      <c r="S728" s="58"/>
      <c r="T728" s="58"/>
      <c r="U728" s="58"/>
    </row>
    <row r="729" spans="2:21">
      <c r="B729" s="57"/>
      <c r="C729" s="57"/>
      <c r="D729" s="57"/>
      <c r="E729" s="57"/>
      <c r="F729" s="57"/>
      <c r="G729" s="57"/>
      <c r="H729" s="57"/>
      <c r="I729" s="57"/>
      <c r="J729" s="57"/>
      <c r="M729" s="57"/>
      <c r="N729" s="57"/>
      <c r="O729" s="57"/>
      <c r="P729" s="58"/>
      <c r="Q729" s="58"/>
      <c r="R729" s="58"/>
      <c r="S729" s="58"/>
      <c r="T729" s="58"/>
      <c r="U729" s="58"/>
    </row>
    <row r="730" spans="2:21">
      <c r="B730" s="57"/>
      <c r="C730" s="57"/>
      <c r="D730" s="57"/>
      <c r="E730" s="57"/>
      <c r="F730" s="57"/>
      <c r="G730" s="57"/>
      <c r="H730" s="57"/>
      <c r="I730" s="57"/>
      <c r="J730" s="57"/>
      <c r="M730" s="57"/>
      <c r="N730" s="57"/>
      <c r="O730" s="57"/>
      <c r="P730" s="58"/>
      <c r="Q730" s="58"/>
      <c r="R730" s="58"/>
      <c r="S730" s="58"/>
      <c r="T730" s="58"/>
      <c r="U730" s="58"/>
    </row>
    <row r="731" spans="2:21">
      <c r="B731" s="57"/>
      <c r="C731" s="57"/>
      <c r="D731" s="57"/>
      <c r="E731" s="57"/>
      <c r="F731" s="57"/>
      <c r="G731" s="57"/>
      <c r="H731" s="57"/>
      <c r="I731" s="57"/>
      <c r="J731" s="57"/>
      <c r="M731" s="57"/>
      <c r="N731" s="57"/>
      <c r="O731" s="57"/>
      <c r="P731" s="58"/>
      <c r="Q731" s="58"/>
      <c r="R731" s="58"/>
      <c r="S731" s="58"/>
      <c r="T731" s="58"/>
      <c r="U731" s="58"/>
    </row>
    <row r="732" spans="2:21">
      <c r="B732" s="57"/>
      <c r="C732" s="57"/>
      <c r="D732" s="57"/>
      <c r="E732" s="57"/>
      <c r="F732" s="57"/>
      <c r="G732" s="57"/>
      <c r="H732" s="57"/>
      <c r="I732" s="57"/>
      <c r="J732" s="57"/>
      <c r="M732" s="57"/>
      <c r="N732" s="57"/>
      <c r="O732" s="57"/>
      <c r="P732" s="58"/>
      <c r="Q732" s="58"/>
      <c r="R732" s="58"/>
      <c r="S732" s="58"/>
      <c r="T732" s="58"/>
      <c r="U732" s="58"/>
    </row>
    <row r="733" spans="2:21">
      <c r="B733" s="57"/>
      <c r="C733" s="57"/>
      <c r="D733" s="57"/>
      <c r="E733" s="57"/>
      <c r="F733" s="57"/>
      <c r="G733" s="57"/>
      <c r="H733" s="57"/>
      <c r="I733" s="57"/>
      <c r="J733" s="57"/>
      <c r="M733" s="57"/>
      <c r="N733" s="57"/>
      <c r="O733" s="57"/>
      <c r="P733" s="58"/>
      <c r="Q733" s="58"/>
      <c r="R733" s="58"/>
      <c r="S733" s="58"/>
      <c r="T733" s="58"/>
      <c r="U733" s="58"/>
    </row>
    <row r="734" spans="2:21">
      <c r="B734" s="57"/>
      <c r="C734" s="57"/>
      <c r="D734" s="57"/>
      <c r="E734" s="57"/>
      <c r="F734" s="57"/>
      <c r="G734" s="57"/>
      <c r="H734" s="57"/>
      <c r="I734" s="57"/>
      <c r="J734" s="57"/>
      <c r="M734" s="57"/>
      <c r="N734" s="57"/>
      <c r="O734" s="57"/>
      <c r="P734" s="58"/>
      <c r="Q734" s="58"/>
      <c r="R734" s="58"/>
      <c r="S734" s="58"/>
      <c r="T734" s="58"/>
      <c r="U734" s="58"/>
    </row>
    <row r="735" spans="2:21">
      <c r="B735" s="57"/>
      <c r="C735" s="57"/>
      <c r="D735" s="57"/>
      <c r="E735" s="57"/>
      <c r="F735" s="57"/>
      <c r="G735" s="57"/>
      <c r="H735" s="57"/>
      <c r="I735" s="57"/>
      <c r="J735" s="57"/>
      <c r="M735" s="57"/>
      <c r="N735" s="57"/>
      <c r="O735" s="57"/>
      <c r="P735" s="58"/>
      <c r="Q735" s="58"/>
      <c r="R735" s="58"/>
      <c r="S735" s="58"/>
      <c r="T735" s="58"/>
      <c r="U735" s="58"/>
    </row>
    <row r="736" spans="2:21">
      <c r="B736" s="57"/>
      <c r="C736" s="57"/>
      <c r="D736" s="57"/>
      <c r="E736" s="57"/>
      <c r="F736" s="57"/>
      <c r="G736" s="57"/>
      <c r="H736" s="57"/>
      <c r="I736" s="57"/>
      <c r="J736" s="57"/>
      <c r="M736" s="57"/>
      <c r="N736" s="57"/>
      <c r="O736" s="57"/>
      <c r="P736" s="58"/>
      <c r="Q736" s="58"/>
      <c r="R736" s="58"/>
      <c r="S736" s="58"/>
      <c r="T736" s="58"/>
      <c r="U736" s="58"/>
    </row>
    <row r="737" spans="2:21">
      <c r="B737" s="57"/>
      <c r="C737" s="57"/>
      <c r="D737" s="57"/>
      <c r="E737" s="57"/>
      <c r="F737" s="57"/>
      <c r="G737" s="57"/>
      <c r="H737" s="57"/>
      <c r="I737" s="57"/>
      <c r="J737" s="57"/>
      <c r="M737" s="57"/>
      <c r="N737" s="57"/>
      <c r="O737" s="57"/>
      <c r="P737" s="58"/>
      <c r="Q737" s="58"/>
      <c r="R737" s="58"/>
      <c r="S737" s="58"/>
      <c r="T737" s="58"/>
      <c r="U737" s="58"/>
    </row>
    <row r="738" spans="2:21">
      <c r="B738" s="57"/>
      <c r="C738" s="57"/>
      <c r="D738" s="57"/>
      <c r="E738" s="57"/>
      <c r="F738" s="57"/>
      <c r="G738" s="57"/>
      <c r="H738" s="57"/>
      <c r="I738" s="57"/>
      <c r="J738" s="57"/>
      <c r="M738" s="57"/>
      <c r="N738" s="57"/>
      <c r="O738" s="57"/>
      <c r="P738" s="58"/>
      <c r="Q738" s="58"/>
      <c r="R738" s="58"/>
      <c r="S738" s="58"/>
      <c r="T738" s="58"/>
      <c r="U738" s="58"/>
    </row>
    <row r="739" spans="2:21">
      <c r="B739" s="57"/>
      <c r="C739" s="57"/>
      <c r="D739" s="57"/>
      <c r="E739" s="57"/>
      <c r="F739" s="57"/>
      <c r="G739" s="57"/>
      <c r="H739" s="57"/>
      <c r="I739" s="57"/>
      <c r="J739" s="57"/>
      <c r="M739" s="57"/>
      <c r="N739" s="57"/>
      <c r="O739" s="57"/>
      <c r="P739" s="58"/>
      <c r="Q739" s="58"/>
      <c r="R739" s="58"/>
      <c r="S739" s="58"/>
      <c r="T739" s="58"/>
      <c r="U739" s="58"/>
    </row>
    <row r="740" spans="2:21">
      <c r="B740" s="57"/>
      <c r="C740" s="57"/>
      <c r="D740" s="57"/>
      <c r="E740" s="57"/>
      <c r="F740" s="57"/>
      <c r="G740" s="57"/>
      <c r="H740" s="57"/>
      <c r="I740" s="57"/>
      <c r="J740" s="57"/>
      <c r="M740" s="57"/>
      <c r="N740" s="57"/>
      <c r="O740" s="57"/>
      <c r="P740" s="58"/>
      <c r="Q740" s="58"/>
      <c r="R740" s="58"/>
      <c r="S740" s="58"/>
      <c r="T740" s="58"/>
      <c r="U740" s="58"/>
    </row>
    <row r="741" spans="2:21">
      <c r="B741" s="57"/>
      <c r="C741" s="57"/>
      <c r="D741" s="57"/>
      <c r="E741" s="57"/>
      <c r="F741" s="57"/>
      <c r="G741" s="57"/>
      <c r="H741" s="57"/>
      <c r="I741" s="57"/>
      <c r="J741" s="57"/>
      <c r="M741" s="57"/>
      <c r="N741" s="57"/>
      <c r="O741" s="57"/>
      <c r="P741" s="58"/>
      <c r="Q741" s="58"/>
      <c r="R741" s="58"/>
      <c r="S741" s="58"/>
      <c r="T741" s="58"/>
      <c r="U741" s="58"/>
    </row>
    <row r="742" spans="2:21">
      <c r="B742" s="57"/>
      <c r="C742" s="57"/>
      <c r="D742" s="57"/>
      <c r="E742" s="57"/>
      <c r="F742" s="57"/>
      <c r="G742" s="57"/>
      <c r="H742" s="57"/>
      <c r="I742" s="57"/>
      <c r="J742" s="57"/>
      <c r="M742" s="57"/>
      <c r="N742" s="57"/>
      <c r="O742" s="57"/>
      <c r="P742" s="58"/>
      <c r="Q742" s="58"/>
      <c r="R742" s="58"/>
      <c r="S742" s="58"/>
      <c r="T742" s="58"/>
      <c r="U742" s="58"/>
    </row>
    <row r="743" spans="2:21">
      <c r="B743" s="57"/>
      <c r="C743" s="57"/>
      <c r="D743" s="57"/>
      <c r="E743" s="57"/>
      <c r="F743" s="57"/>
      <c r="G743" s="57"/>
      <c r="H743" s="57"/>
      <c r="I743" s="57"/>
      <c r="J743" s="57"/>
      <c r="M743" s="57"/>
      <c r="N743" s="57"/>
      <c r="O743" s="57"/>
      <c r="P743" s="58"/>
      <c r="Q743" s="58"/>
      <c r="R743" s="58"/>
      <c r="S743" s="58"/>
      <c r="T743" s="58"/>
      <c r="U743" s="58"/>
    </row>
    <row r="744" spans="2:21">
      <c r="B744" s="57"/>
      <c r="C744" s="57"/>
      <c r="D744" s="57"/>
      <c r="E744" s="57"/>
      <c r="F744" s="57"/>
      <c r="G744" s="57"/>
      <c r="H744" s="57"/>
      <c r="I744" s="57"/>
      <c r="J744" s="57"/>
      <c r="M744" s="57"/>
      <c r="N744" s="57"/>
      <c r="O744" s="57"/>
      <c r="P744" s="58"/>
      <c r="Q744" s="58"/>
      <c r="R744" s="58"/>
      <c r="S744" s="58"/>
      <c r="T744" s="58"/>
      <c r="U744" s="58"/>
    </row>
    <row r="745" spans="2:21">
      <c r="B745" s="57"/>
      <c r="C745" s="57"/>
      <c r="D745" s="57"/>
      <c r="E745" s="57"/>
      <c r="F745" s="57"/>
      <c r="G745" s="57"/>
      <c r="H745" s="57"/>
      <c r="I745" s="57"/>
      <c r="J745" s="57"/>
      <c r="M745" s="57"/>
      <c r="N745" s="57"/>
      <c r="O745" s="57"/>
      <c r="P745" s="58"/>
      <c r="Q745" s="58"/>
      <c r="R745" s="58"/>
      <c r="S745" s="58"/>
      <c r="T745" s="58"/>
      <c r="U745" s="58"/>
    </row>
    <row r="746" spans="2:21">
      <c r="B746" s="57"/>
      <c r="C746" s="57"/>
      <c r="D746" s="57"/>
      <c r="E746" s="57"/>
      <c r="F746" s="57"/>
      <c r="G746" s="57"/>
      <c r="H746" s="57"/>
      <c r="I746" s="57"/>
      <c r="J746" s="57"/>
      <c r="M746" s="57"/>
      <c r="N746" s="57"/>
      <c r="O746" s="57"/>
      <c r="P746" s="58"/>
      <c r="Q746" s="58"/>
      <c r="R746" s="58"/>
      <c r="S746" s="58"/>
      <c r="T746" s="58"/>
      <c r="U746" s="58"/>
    </row>
    <row r="747" spans="2:21">
      <c r="B747" s="57"/>
      <c r="C747" s="57"/>
      <c r="D747" s="57"/>
      <c r="E747" s="57"/>
      <c r="F747" s="57"/>
      <c r="G747" s="57"/>
      <c r="H747" s="57"/>
      <c r="I747" s="57"/>
      <c r="J747" s="57"/>
      <c r="M747" s="57"/>
      <c r="N747" s="57"/>
      <c r="O747" s="57"/>
      <c r="P747" s="58"/>
      <c r="Q747" s="58"/>
      <c r="R747" s="58"/>
      <c r="S747" s="58"/>
      <c r="T747" s="58"/>
      <c r="U747" s="58"/>
    </row>
    <row r="748" spans="2:21">
      <c r="B748" s="57"/>
      <c r="C748" s="57"/>
      <c r="D748" s="57"/>
      <c r="E748" s="57"/>
      <c r="F748" s="57"/>
      <c r="G748" s="57"/>
      <c r="H748" s="57"/>
      <c r="I748" s="57"/>
      <c r="J748" s="57"/>
      <c r="M748" s="57"/>
      <c r="N748" s="57"/>
      <c r="O748" s="57"/>
      <c r="P748" s="58"/>
      <c r="Q748" s="58"/>
      <c r="R748" s="58"/>
      <c r="S748" s="58"/>
      <c r="T748" s="58"/>
      <c r="U748" s="58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4"/>
  <dimension ref="A1:RN659"/>
  <sheetViews>
    <sheetView topLeftCell="A422" zoomScale="80" zoomScaleNormal="80" workbookViewId="0">
      <selection activeCell="B452" sqref="B452:J516"/>
    </sheetView>
  </sheetViews>
  <sheetFormatPr baseColWidth="10" defaultColWidth="11.42578125" defaultRowHeight="15"/>
  <cols>
    <col min="1" max="1" width="9.5703125" style="206" customWidth="1"/>
    <col min="2" max="2" width="29" style="206" customWidth="1"/>
    <col min="3" max="3" width="38.42578125" style="206" customWidth="1"/>
    <col min="4" max="9" width="8.7109375" style="206" customWidth="1"/>
    <col min="10" max="16384" width="11.42578125" style="206"/>
  </cols>
  <sheetData>
    <row r="1" spans="1:482" s="208" customFormat="1">
      <c r="D1" s="20">
        <v>45188</v>
      </c>
    </row>
    <row r="2" spans="1:482">
      <c r="A2"/>
      <c r="B2"/>
      <c r="D2" s="235"/>
    </row>
    <row r="3" spans="1:482">
      <c r="A3" s="207" t="s">
        <v>292</v>
      </c>
      <c r="B3" s="242" t="s">
        <v>293</v>
      </c>
    </row>
    <row r="4" spans="1:482">
      <c r="A4" s="26" t="s">
        <v>170</v>
      </c>
      <c r="B4" s="26" t="s">
        <v>186</v>
      </c>
      <c r="C4" s="26" t="s">
        <v>187</v>
      </c>
      <c r="D4" s="26" t="s">
        <v>132</v>
      </c>
      <c r="E4" s="26" t="s">
        <v>188</v>
      </c>
      <c r="F4" s="26" t="s">
        <v>189</v>
      </c>
      <c r="G4" s="26" t="s">
        <v>132</v>
      </c>
      <c r="H4" s="26" t="s">
        <v>188</v>
      </c>
      <c r="I4" s="26" t="s">
        <v>189</v>
      </c>
    </row>
    <row r="5" spans="1:482">
      <c r="A5" s="207" t="s">
        <v>271</v>
      </c>
      <c r="B5" s="207" t="s">
        <v>272</v>
      </c>
      <c r="C5" s="207" t="s">
        <v>273</v>
      </c>
      <c r="D5" s="242" t="s">
        <v>274</v>
      </c>
      <c r="E5" s="242" t="s">
        <v>275</v>
      </c>
      <c r="F5" s="242" t="s">
        <v>276</v>
      </c>
      <c r="G5" s="242" t="s">
        <v>286</v>
      </c>
      <c r="H5" s="242" t="s">
        <v>287</v>
      </c>
      <c r="I5" s="242" t="s">
        <v>277</v>
      </c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</row>
    <row r="6" spans="1:482">
      <c r="A6" s="242">
        <v>1</v>
      </c>
      <c r="B6" s="242" t="s">
        <v>262</v>
      </c>
      <c r="C6" s="242" t="s">
        <v>124</v>
      </c>
      <c r="D6" s="233">
        <v>45.833333333333336</v>
      </c>
      <c r="E6" s="233">
        <v>43</v>
      </c>
      <c r="F6" s="233">
        <v>46</v>
      </c>
      <c r="G6" s="233">
        <v>0.5</v>
      </c>
      <c r="H6" s="233">
        <v>0.5</v>
      </c>
      <c r="I6" s="233">
        <v>0.5</v>
      </c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</row>
    <row r="7" spans="1:482">
      <c r="A7" s="242">
        <v>1</v>
      </c>
      <c r="B7" s="242" t="s">
        <v>179</v>
      </c>
      <c r="C7" s="242" t="s">
        <v>124</v>
      </c>
      <c r="D7" s="233">
        <v>46.5</v>
      </c>
      <c r="E7" s="233">
        <v>46</v>
      </c>
      <c r="F7" s="233">
        <v>47</v>
      </c>
      <c r="G7" s="233">
        <v>0.6</v>
      </c>
      <c r="H7" s="233">
        <v>0.6</v>
      </c>
      <c r="I7" s="233">
        <v>0.6</v>
      </c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</row>
    <row r="8" spans="1:482">
      <c r="A8" s="242">
        <v>1</v>
      </c>
      <c r="B8" s="242" t="s">
        <v>176</v>
      </c>
      <c r="C8" s="242" t="s">
        <v>124</v>
      </c>
      <c r="D8" s="233">
        <v>44</v>
      </c>
      <c r="E8" s="233">
        <v>44</v>
      </c>
      <c r="F8" s="233">
        <v>44</v>
      </c>
      <c r="G8" s="233">
        <v>0.5</v>
      </c>
      <c r="H8" s="233">
        <v>0.5</v>
      </c>
      <c r="I8" s="233">
        <v>0.5</v>
      </c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</row>
    <row r="9" spans="1:482">
      <c r="A9" s="242">
        <v>1</v>
      </c>
      <c r="B9" s="242" t="s">
        <v>182</v>
      </c>
      <c r="C9" s="242" t="s">
        <v>124</v>
      </c>
      <c r="D9" s="233">
        <v>47.666666666666664</v>
      </c>
      <c r="E9" s="233">
        <v>47</v>
      </c>
      <c r="F9" s="233">
        <v>48</v>
      </c>
      <c r="G9" s="233">
        <v>0.53333333333333333</v>
      </c>
      <c r="H9" s="233">
        <v>0.5</v>
      </c>
      <c r="I9" s="233">
        <v>0.55000000000000004</v>
      </c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</row>
    <row r="10" spans="1:482">
      <c r="A10" s="242">
        <v>3</v>
      </c>
      <c r="B10" s="242" t="s">
        <v>262</v>
      </c>
      <c r="C10" s="242" t="s">
        <v>126</v>
      </c>
      <c r="D10" s="233">
        <v>88</v>
      </c>
      <c r="E10" s="233">
        <v>86</v>
      </c>
      <c r="F10" s="233">
        <v>90</v>
      </c>
      <c r="G10" s="233">
        <v>1.1499999999999999</v>
      </c>
      <c r="H10" s="233">
        <v>1.1499999999999999</v>
      </c>
      <c r="I10" s="233">
        <v>1.1499999999999999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</row>
    <row r="11" spans="1:482">
      <c r="A11" s="242">
        <v>3</v>
      </c>
      <c r="B11" s="242" t="s">
        <v>179</v>
      </c>
      <c r="C11" s="242" t="s">
        <v>126</v>
      </c>
      <c r="D11" s="233">
        <v>91.666666666666671</v>
      </c>
      <c r="E11" s="233">
        <v>90</v>
      </c>
      <c r="F11" s="233">
        <v>95</v>
      </c>
      <c r="G11" s="233">
        <v>1.1499999999999999</v>
      </c>
      <c r="H11" s="233">
        <v>1.1499999999999999</v>
      </c>
      <c r="I11" s="233">
        <v>1.1499999999999999</v>
      </c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</row>
    <row r="12" spans="1:482">
      <c r="A12" s="242">
        <v>3</v>
      </c>
      <c r="B12" s="242" t="s">
        <v>176</v>
      </c>
      <c r="C12" s="242" t="s">
        <v>126</v>
      </c>
      <c r="D12" s="233">
        <v>86</v>
      </c>
      <c r="E12" s="233">
        <v>86</v>
      </c>
      <c r="F12" s="233">
        <v>86</v>
      </c>
      <c r="G12" s="233">
        <v>0.95</v>
      </c>
      <c r="H12" s="233">
        <v>0.95</v>
      </c>
      <c r="I12" s="233">
        <v>0.95</v>
      </c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</row>
    <row r="13" spans="1:482">
      <c r="A13" s="242">
        <v>3</v>
      </c>
      <c r="B13" s="242" t="s">
        <v>182</v>
      </c>
      <c r="C13" s="242" t="s">
        <v>126</v>
      </c>
      <c r="D13" s="233">
        <v>95</v>
      </c>
      <c r="E13" s="233">
        <v>95</v>
      </c>
      <c r="F13" s="233">
        <v>95</v>
      </c>
      <c r="G13" s="233">
        <v>1</v>
      </c>
      <c r="H13" s="233">
        <v>1</v>
      </c>
      <c r="I13" s="233">
        <v>1</v>
      </c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</row>
    <row r="14" spans="1:482">
      <c r="A14" s="242">
        <v>4</v>
      </c>
      <c r="B14" s="242" t="s">
        <v>262</v>
      </c>
      <c r="C14" s="242" t="s">
        <v>127</v>
      </c>
      <c r="D14" s="233">
        <v>90.583333333333329</v>
      </c>
      <c r="E14" s="233">
        <v>88</v>
      </c>
      <c r="F14" s="233">
        <v>95</v>
      </c>
      <c r="G14" s="233">
        <v>1.1500000000000001</v>
      </c>
      <c r="H14" s="233">
        <v>1.1499999999999999</v>
      </c>
      <c r="I14" s="233">
        <v>1.1499999999999999</v>
      </c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</row>
    <row r="15" spans="1:482">
      <c r="A15" s="242">
        <v>4</v>
      </c>
      <c r="B15" s="242" t="s">
        <v>179</v>
      </c>
      <c r="C15" s="242" t="s">
        <v>127</v>
      </c>
      <c r="D15" s="233">
        <v>105</v>
      </c>
      <c r="E15" s="233">
        <v>100</v>
      </c>
      <c r="F15" s="233">
        <v>110</v>
      </c>
      <c r="G15" s="233">
        <v>1.2555555555555555</v>
      </c>
      <c r="H15" s="233">
        <v>1.25</v>
      </c>
      <c r="I15" s="233">
        <v>1.3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</row>
    <row r="16" spans="1:482">
      <c r="A16" s="242">
        <v>4</v>
      </c>
      <c r="B16" s="242" t="s">
        <v>176</v>
      </c>
      <c r="C16" s="242" t="s">
        <v>127</v>
      </c>
      <c r="D16" s="233">
        <v>95</v>
      </c>
      <c r="E16" s="233">
        <v>95</v>
      </c>
      <c r="F16" s="233">
        <v>95</v>
      </c>
      <c r="G16" s="233">
        <v>1.1749999999999998</v>
      </c>
      <c r="H16" s="233">
        <v>1.1499999999999999</v>
      </c>
      <c r="I16" s="233">
        <v>1.2</v>
      </c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</row>
    <row r="17" spans="1:474">
      <c r="A17" s="242">
        <v>4</v>
      </c>
      <c r="B17" s="242" t="s">
        <v>182</v>
      </c>
      <c r="C17" s="242" t="s">
        <v>127</v>
      </c>
      <c r="D17" s="233">
        <v>101.5</v>
      </c>
      <c r="E17" s="233">
        <v>95</v>
      </c>
      <c r="F17" s="233">
        <v>108</v>
      </c>
      <c r="G17" s="233">
        <v>1.2</v>
      </c>
      <c r="H17" s="233">
        <v>1.1499999999999999</v>
      </c>
      <c r="I17" s="233">
        <v>1.25</v>
      </c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</row>
    <row r="18" spans="1:474">
      <c r="A18" s="242">
        <v>5</v>
      </c>
      <c r="B18" s="242" t="s">
        <v>262</v>
      </c>
      <c r="C18" s="242" t="s">
        <v>131</v>
      </c>
      <c r="D18" s="233">
        <v>85.5</v>
      </c>
      <c r="E18" s="233">
        <v>84</v>
      </c>
      <c r="F18" s="233">
        <v>86</v>
      </c>
      <c r="G18" s="233">
        <v>1.1000000000000001</v>
      </c>
      <c r="H18" s="233">
        <v>1.1000000000000001</v>
      </c>
      <c r="I18" s="233">
        <v>1.1000000000000001</v>
      </c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</row>
    <row r="19" spans="1:474">
      <c r="A19" s="242">
        <v>6</v>
      </c>
      <c r="B19" s="242" t="s">
        <v>262</v>
      </c>
      <c r="C19" s="242" t="s">
        <v>128</v>
      </c>
      <c r="D19" s="233">
        <v>87.727272727272734</v>
      </c>
      <c r="E19" s="233">
        <v>85</v>
      </c>
      <c r="F19" s="233">
        <v>90</v>
      </c>
      <c r="G19" s="233">
        <v>1.0999999999999999</v>
      </c>
      <c r="H19" s="233">
        <v>1.1000000000000001</v>
      </c>
      <c r="I19" s="233">
        <v>1.1000000000000001</v>
      </c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</row>
    <row r="20" spans="1:474">
      <c r="A20" s="242">
        <v>6</v>
      </c>
      <c r="B20" s="242" t="s">
        <v>179</v>
      </c>
      <c r="C20" s="242" t="s">
        <v>128</v>
      </c>
      <c r="D20" s="233">
        <v>97</v>
      </c>
      <c r="E20" s="233">
        <v>95</v>
      </c>
      <c r="F20" s="233">
        <v>100</v>
      </c>
      <c r="G20" s="233">
        <v>1.19</v>
      </c>
      <c r="H20" s="233">
        <v>1.1499999999999999</v>
      </c>
      <c r="I20" s="233">
        <v>1.25</v>
      </c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</row>
    <row r="21" spans="1:474">
      <c r="A21" s="242">
        <v>6</v>
      </c>
      <c r="B21" s="242" t="s">
        <v>176</v>
      </c>
      <c r="C21" s="242" t="s">
        <v>128</v>
      </c>
      <c r="D21" s="233">
        <v>87.5</v>
      </c>
      <c r="E21" s="233">
        <v>85</v>
      </c>
      <c r="F21" s="233">
        <v>90</v>
      </c>
      <c r="G21" s="233">
        <v>1</v>
      </c>
      <c r="H21" s="233">
        <v>1</v>
      </c>
      <c r="I21" s="233">
        <v>1</v>
      </c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</row>
    <row r="22" spans="1:474">
      <c r="A22" s="242">
        <v>6</v>
      </c>
      <c r="B22" s="242" t="s">
        <v>182</v>
      </c>
      <c r="C22" s="242" t="s">
        <v>128</v>
      </c>
      <c r="D22" s="233">
        <v>90</v>
      </c>
      <c r="E22" s="233">
        <v>90</v>
      </c>
      <c r="F22" s="233">
        <v>90</v>
      </c>
      <c r="G22" s="233">
        <v>1.25</v>
      </c>
      <c r="H22" s="233">
        <v>1.25</v>
      </c>
      <c r="I22" s="233">
        <v>1.25</v>
      </c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</row>
    <row r="23" spans="1:474">
      <c r="A23" s="242">
        <v>7</v>
      </c>
      <c r="B23" s="242" t="s">
        <v>179</v>
      </c>
      <c r="C23" s="242" t="s">
        <v>168</v>
      </c>
      <c r="D23" s="233">
        <v>125</v>
      </c>
      <c r="E23" s="233">
        <v>120</v>
      </c>
      <c r="F23" s="233">
        <v>130</v>
      </c>
      <c r="G23" s="233">
        <v>1.55</v>
      </c>
      <c r="H23" s="233">
        <v>1.5</v>
      </c>
      <c r="I23" s="233">
        <v>1.6</v>
      </c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</row>
    <row r="24" spans="1:474">
      <c r="A24" s="242">
        <v>7</v>
      </c>
      <c r="B24" s="242" t="s">
        <v>176</v>
      </c>
      <c r="C24" s="242" t="s">
        <v>168</v>
      </c>
      <c r="D24" s="233"/>
      <c r="E24" s="233"/>
      <c r="F24" s="233"/>
      <c r="G24" s="233">
        <v>1.5833333333333333</v>
      </c>
      <c r="H24" s="233">
        <v>1.25</v>
      </c>
      <c r="I24" s="233">
        <v>2</v>
      </c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</row>
    <row r="25" spans="1:474">
      <c r="A25" s="242">
        <v>7</v>
      </c>
      <c r="B25" s="242" t="s">
        <v>182</v>
      </c>
      <c r="C25" s="242" t="s">
        <v>168</v>
      </c>
      <c r="D25" s="233">
        <v>120</v>
      </c>
      <c r="E25" s="233">
        <v>120</v>
      </c>
      <c r="F25" s="233">
        <v>120</v>
      </c>
      <c r="G25" s="233">
        <v>1.425</v>
      </c>
      <c r="H25" s="233">
        <v>1.25</v>
      </c>
      <c r="I25" s="233">
        <v>1.6</v>
      </c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</row>
    <row r="26" spans="1:474">
      <c r="A26" s="242">
        <v>9</v>
      </c>
      <c r="B26" s="242" t="s">
        <v>262</v>
      </c>
      <c r="C26" s="242" t="s">
        <v>129</v>
      </c>
      <c r="D26" s="233">
        <v>24.064102564102566</v>
      </c>
      <c r="E26" s="233">
        <v>22</v>
      </c>
      <c r="F26" s="233">
        <v>26</v>
      </c>
      <c r="G26" s="233">
        <v>0.29999999999999993</v>
      </c>
      <c r="H26" s="233">
        <v>0.3</v>
      </c>
      <c r="I26" s="233">
        <v>0.3</v>
      </c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</row>
    <row r="27" spans="1:474">
      <c r="A27" s="242">
        <v>9</v>
      </c>
      <c r="B27" s="242" t="s">
        <v>179</v>
      </c>
      <c r="C27" s="242" t="s">
        <v>129</v>
      </c>
      <c r="D27" s="233">
        <v>23.75</v>
      </c>
      <c r="E27" s="233">
        <v>22</v>
      </c>
      <c r="F27" s="233">
        <v>25</v>
      </c>
      <c r="G27" s="233">
        <v>0.30624999999999997</v>
      </c>
      <c r="H27" s="233">
        <v>0.3</v>
      </c>
      <c r="I27" s="233">
        <v>0.35</v>
      </c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</row>
    <row r="28" spans="1:474">
      <c r="A28" s="242">
        <v>9</v>
      </c>
      <c r="B28" s="242" t="s">
        <v>176</v>
      </c>
      <c r="C28" s="242" t="s">
        <v>129</v>
      </c>
      <c r="D28" s="233">
        <v>22.666666666666668</v>
      </c>
      <c r="E28" s="233">
        <v>22</v>
      </c>
      <c r="F28" s="233">
        <v>24</v>
      </c>
      <c r="G28" s="233">
        <v>0.31666666666666665</v>
      </c>
      <c r="H28" s="233">
        <v>0.25</v>
      </c>
      <c r="I28" s="233">
        <v>0.35</v>
      </c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</row>
    <row r="29" spans="1:474">
      <c r="A29" s="242">
        <v>9</v>
      </c>
      <c r="B29" s="242" t="s">
        <v>182</v>
      </c>
      <c r="C29" s="242" t="s">
        <v>129</v>
      </c>
      <c r="D29" s="233">
        <v>23</v>
      </c>
      <c r="E29" s="233">
        <v>20</v>
      </c>
      <c r="F29" s="233">
        <v>25</v>
      </c>
      <c r="G29" s="233">
        <v>0.31</v>
      </c>
      <c r="H29" s="233">
        <v>0.25</v>
      </c>
      <c r="I29" s="233">
        <v>0.35</v>
      </c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</row>
    <row r="30" spans="1:474">
      <c r="A30" s="242">
        <v>10</v>
      </c>
      <c r="B30" s="242" t="s">
        <v>262</v>
      </c>
      <c r="C30" s="242" t="s">
        <v>263</v>
      </c>
      <c r="D30" s="233">
        <v>17.3</v>
      </c>
      <c r="E30" s="233">
        <v>16</v>
      </c>
      <c r="F30" s="233">
        <v>18</v>
      </c>
      <c r="G30" s="233">
        <v>0.3</v>
      </c>
      <c r="H30" s="233">
        <v>0.3</v>
      </c>
      <c r="I30" s="233">
        <v>0.3</v>
      </c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</row>
    <row r="31" spans="1:474">
      <c r="A31" s="242">
        <v>10</v>
      </c>
      <c r="B31" s="242" t="s">
        <v>179</v>
      </c>
      <c r="C31" s="242" t="s">
        <v>263</v>
      </c>
      <c r="D31" s="233">
        <v>21.375</v>
      </c>
      <c r="E31" s="233">
        <v>20</v>
      </c>
      <c r="F31" s="233">
        <v>23</v>
      </c>
      <c r="G31" s="233">
        <v>0.3</v>
      </c>
      <c r="H31" s="233">
        <v>0.3</v>
      </c>
      <c r="I31" s="233">
        <v>0.3</v>
      </c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</row>
    <row r="32" spans="1:474">
      <c r="A32" s="242">
        <v>10</v>
      </c>
      <c r="B32" s="242" t="s">
        <v>176</v>
      </c>
      <c r="C32" s="242" t="s">
        <v>263</v>
      </c>
      <c r="D32" s="233">
        <v>17.333333333333332</v>
      </c>
      <c r="E32" s="233">
        <v>17</v>
      </c>
      <c r="F32" s="233">
        <v>18</v>
      </c>
      <c r="G32" s="233">
        <v>0.3</v>
      </c>
      <c r="H32" s="233">
        <v>0.25</v>
      </c>
      <c r="I32" s="233">
        <v>0.35</v>
      </c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</row>
    <row r="33" spans="1:474">
      <c r="A33" s="242">
        <v>10</v>
      </c>
      <c r="B33" s="242" t="s">
        <v>182</v>
      </c>
      <c r="C33" s="242" t="s">
        <v>263</v>
      </c>
      <c r="D33" s="233">
        <v>19.833333333333332</v>
      </c>
      <c r="E33" s="233">
        <v>18</v>
      </c>
      <c r="F33" s="233">
        <v>21.5</v>
      </c>
      <c r="G33" s="233">
        <v>0.26</v>
      </c>
      <c r="H33" s="233">
        <v>0.25</v>
      </c>
      <c r="I33" s="233">
        <v>0.28000000000000003</v>
      </c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</row>
    <row r="34" spans="1:474">
      <c r="A34" s="242">
        <v>11</v>
      </c>
      <c r="B34" s="242" t="s">
        <v>190</v>
      </c>
      <c r="C34" s="242" t="s">
        <v>53</v>
      </c>
      <c r="D34" s="233">
        <v>18</v>
      </c>
      <c r="E34" s="233">
        <v>18</v>
      </c>
      <c r="F34" s="233">
        <v>18</v>
      </c>
      <c r="G34" s="233"/>
      <c r="H34" s="233"/>
      <c r="I34" s="233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</row>
    <row r="35" spans="1:474">
      <c r="A35" s="242">
        <v>11</v>
      </c>
      <c r="B35" s="242" t="s">
        <v>229</v>
      </c>
      <c r="C35" s="242" t="s">
        <v>53</v>
      </c>
      <c r="D35" s="233">
        <v>18</v>
      </c>
      <c r="E35" s="233">
        <v>18</v>
      </c>
      <c r="F35" s="233">
        <v>18</v>
      </c>
      <c r="G35" s="233"/>
      <c r="H35" s="233"/>
      <c r="I35" s="233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</row>
    <row r="36" spans="1:474">
      <c r="A36" s="242">
        <v>11</v>
      </c>
      <c r="B36" s="242" t="s">
        <v>179</v>
      </c>
      <c r="C36" s="242" t="s">
        <v>53</v>
      </c>
      <c r="D36" s="233">
        <v>20</v>
      </c>
      <c r="E36" s="233">
        <v>20</v>
      </c>
      <c r="F36" s="233">
        <v>20</v>
      </c>
      <c r="G36" s="233"/>
      <c r="H36" s="233"/>
      <c r="I36" s="233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</row>
    <row r="37" spans="1:474">
      <c r="A37" s="242">
        <v>11</v>
      </c>
      <c r="B37" s="242" t="s">
        <v>176</v>
      </c>
      <c r="C37" s="242" t="s">
        <v>53</v>
      </c>
      <c r="D37" s="233">
        <v>22</v>
      </c>
      <c r="E37" s="233">
        <v>22</v>
      </c>
      <c r="F37" s="233">
        <v>22</v>
      </c>
      <c r="G37" s="233"/>
      <c r="H37" s="233"/>
      <c r="I37" s="233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</row>
    <row r="38" spans="1:474">
      <c r="A38" s="242">
        <v>11</v>
      </c>
      <c r="B38" s="242" t="s">
        <v>182</v>
      </c>
      <c r="C38" s="242" t="s">
        <v>53</v>
      </c>
      <c r="D38" s="233">
        <v>19.5</v>
      </c>
      <c r="E38" s="233">
        <v>19</v>
      </c>
      <c r="F38" s="233">
        <v>20</v>
      </c>
      <c r="G38" s="233"/>
      <c r="H38" s="233"/>
      <c r="I38" s="233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</row>
    <row r="39" spans="1:474">
      <c r="A39" s="242">
        <v>14</v>
      </c>
      <c r="B39" s="242" t="s">
        <v>190</v>
      </c>
      <c r="C39" s="242" t="s">
        <v>56</v>
      </c>
      <c r="D39" s="233">
        <v>19.125</v>
      </c>
      <c r="E39" s="233">
        <v>15</v>
      </c>
      <c r="F39" s="233">
        <v>20</v>
      </c>
      <c r="G39" s="233"/>
      <c r="H39" s="233"/>
      <c r="I39" s="233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</row>
    <row r="40" spans="1:474">
      <c r="A40" s="242">
        <v>14</v>
      </c>
      <c r="B40" s="242" t="s">
        <v>179</v>
      </c>
      <c r="C40" s="242" t="s">
        <v>56</v>
      </c>
      <c r="D40" s="233">
        <v>18</v>
      </c>
      <c r="E40" s="233">
        <v>18</v>
      </c>
      <c r="F40" s="233">
        <v>18</v>
      </c>
      <c r="G40" s="233"/>
      <c r="H40" s="233"/>
      <c r="I40" s="233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</row>
    <row r="41" spans="1:474">
      <c r="A41" s="242">
        <v>14</v>
      </c>
      <c r="B41" s="242" t="s">
        <v>176</v>
      </c>
      <c r="C41" s="242" t="s">
        <v>56</v>
      </c>
      <c r="D41" s="233">
        <v>22</v>
      </c>
      <c r="E41" s="233">
        <v>22</v>
      </c>
      <c r="F41" s="233">
        <v>22</v>
      </c>
      <c r="G41" s="233"/>
      <c r="H41" s="233"/>
      <c r="I41" s="233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</row>
    <row r="42" spans="1:474">
      <c r="A42" s="242">
        <v>14</v>
      </c>
      <c r="B42" s="242" t="s">
        <v>182</v>
      </c>
      <c r="C42" s="242" t="s">
        <v>56</v>
      </c>
      <c r="D42" s="233">
        <v>18</v>
      </c>
      <c r="E42" s="233">
        <v>18</v>
      </c>
      <c r="F42" s="233">
        <v>18</v>
      </c>
      <c r="G42" s="233"/>
      <c r="H42" s="233"/>
      <c r="I42" s="233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</row>
    <row r="43" spans="1:474">
      <c r="A43" s="242">
        <v>17</v>
      </c>
      <c r="B43" s="242" t="s">
        <v>190</v>
      </c>
      <c r="C43" s="242" t="s">
        <v>59</v>
      </c>
      <c r="D43" s="233">
        <v>9.8571428571428577</v>
      </c>
      <c r="E43" s="233">
        <v>9</v>
      </c>
      <c r="F43" s="233">
        <v>10</v>
      </c>
      <c r="G43" s="233"/>
      <c r="H43" s="233"/>
      <c r="I43" s="23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</row>
    <row r="44" spans="1:474">
      <c r="A44" s="242">
        <v>17</v>
      </c>
      <c r="B44" s="242" t="s">
        <v>179</v>
      </c>
      <c r="C44" s="242" t="s">
        <v>59</v>
      </c>
      <c r="D44" s="233">
        <v>10</v>
      </c>
      <c r="E44" s="233">
        <v>10</v>
      </c>
      <c r="F44" s="233">
        <v>10</v>
      </c>
      <c r="G44" s="233"/>
      <c r="H44" s="233"/>
      <c r="I44" s="233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</row>
    <row r="45" spans="1:474">
      <c r="A45" s="242">
        <v>17</v>
      </c>
      <c r="B45" s="242" t="s">
        <v>176</v>
      </c>
      <c r="C45" s="242" t="s">
        <v>59</v>
      </c>
      <c r="D45" s="233">
        <v>12</v>
      </c>
      <c r="E45" s="233">
        <v>12</v>
      </c>
      <c r="F45" s="233">
        <v>12</v>
      </c>
      <c r="G45" s="233"/>
      <c r="H45" s="233"/>
      <c r="I45" s="233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</row>
    <row r="46" spans="1:474">
      <c r="A46" s="242">
        <v>17</v>
      </c>
      <c r="B46" s="242" t="s">
        <v>182</v>
      </c>
      <c r="C46" s="242" t="s">
        <v>59</v>
      </c>
      <c r="D46" s="233">
        <v>12</v>
      </c>
      <c r="E46" s="233">
        <v>12</v>
      </c>
      <c r="F46" s="233">
        <v>12</v>
      </c>
      <c r="G46" s="233"/>
      <c r="H46" s="233"/>
      <c r="I46" s="233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</row>
    <row r="47" spans="1:474">
      <c r="A47" s="242">
        <v>20</v>
      </c>
      <c r="B47" s="242" t="s">
        <v>190</v>
      </c>
      <c r="C47" s="242" t="s">
        <v>61</v>
      </c>
      <c r="D47" s="233">
        <v>41.625</v>
      </c>
      <c r="E47" s="233">
        <v>40</v>
      </c>
      <c r="F47" s="233">
        <v>42</v>
      </c>
      <c r="G47" s="233"/>
      <c r="H47" s="233"/>
      <c r="I47" s="233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</row>
    <row r="48" spans="1:474">
      <c r="A48" s="242">
        <v>20</v>
      </c>
      <c r="B48" s="242" t="s">
        <v>229</v>
      </c>
      <c r="C48" s="242" t="s">
        <v>61</v>
      </c>
      <c r="D48" s="233">
        <v>40</v>
      </c>
      <c r="E48" s="233">
        <v>40</v>
      </c>
      <c r="F48" s="233">
        <v>40</v>
      </c>
      <c r="G48" s="233"/>
      <c r="H48" s="233"/>
      <c r="I48" s="233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</row>
    <row r="49" spans="1:474">
      <c r="A49" s="242">
        <v>20</v>
      </c>
      <c r="B49" s="242" t="s">
        <v>179</v>
      </c>
      <c r="C49" s="242" t="s">
        <v>61</v>
      </c>
      <c r="D49" s="233">
        <v>40</v>
      </c>
      <c r="E49" s="233">
        <v>40</v>
      </c>
      <c r="F49" s="233">
        <v>40</v>
      </c>
      <c r="G49" s="233"/>
      <c r="H49" s="233"/>
      <c r="I49" s="233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</row>
    <row r="50" spans="1:474">
      <c r="A50" s="242">
        <v>20</v>
      </c>
      <c r="B50" s="242" t="s">
        <v>176</v>
      </c>
      <c r="C50" s="242" t="s">
        <v>61</v>
      </c>
      <c r="D50" s="233">
        <v>48</v>
      </c>
      <c r="E50" s="233">
        <v>48</v>
      </c>
      <c r="F50" s="233">
        <v>48</v>
      </c>
      <c r="G50" s="233"/>
      <c r="H50" s="233"/>
      <c r="I50" s="233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</row>
    <row r="51" spans="1:474">
      <c r="A51" s="242">
        <v>20</v>
      </c>
      <c r="B51" s="242" t="s">
        <v>182</v>
      </c>
      <c r="C51" s="242" t="s">
        <v>61</v>
      </c>
      <c r="D51" s="233">
        <v>42</v>
      </c>
      <c r="E51" s="233">
        <v>40</v>
      </c>
      <c r="F51" s="233">
        <v>44</v>
      </c>
      <c r="G51" s="233"/>
      <c r="H51" s="233"/>
      <c r="I51" s="233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</row>
    <row r="52" spans="1:474">
      <c r="A52" s="242">
        <v>21</v>
      </c>
      <c r="B52" s="242" t="s">
        <v>190</v>
      </c>
      <c r="C52" s="242" t="s">
        <v>62</v>
      </c>
      <c r="D52" s="233">
        <v>38.75</v>
      </c>
      <c r="E52" s="233">
        <v>38</v>
      </c>
      <c r="F52" s="233">
        <v>39</v>
      </c>
      <c r="G52" s="233"/>
      <c r="H52" s="233"/>
      <c r="I52" s="233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</row>
    <row r="53" spans="1:474">
      <c r="A53" s="242">
        <v>22</v>
      </c>
      <c r="B53" s="242" t="s">
        <v>190</v>
      </c>
      <c r="C53" s="242" t="s">
        <v>264</v>
      </c>
      <c r="D53" s="233">
        <v>35</v>
      </c>
      <c r="E53" s="233">
        <v>35</v>
      </c>
      <c r="F53" s="233">
        <v>35</v>
      </c>
      <c r="G53" s="233"/>
      <c r="H53" s="233"/>
      <c r="I53" s="23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</row>
    <row r="54" spans="1:474">
      <c r="A54" s="242">
        <v>22</v>
      </c>
      <c r="B54" s="242" t="s">
        <v>229</v>
      </c>
      <c r="C54" s="242" t="s">
        <v>264</v>
      </c>
      <c r="D54" s="233">
        <v>36</v>
      </c>
      <c r="E54" s="233">
        <v>36</v>
      </c>
      <c r="F54" s="233">
        <v>36</v>
      </c>
      <c r="G54" s="233"/>
      <c r="H54" s="233"/>
      <c r="I54" s="233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</row>
    <row r="55" spans="1:474">
      <c r="A55" s="242">
        <v>22</v>
      </c>
      <c r="B55" s="242" t="s">
        <v>179</v>
      </c>
      <c r="C55" s="242" t="s">
        <v>264</v>
      </c>
      <c r="D55" s="233">
        <v>38</v>
      </c>
      <c r="E55" s="233">
        <v>38</v>
      </c>
      <c r="F55" s="233">
        <v>38</v>
      </c>
      <c r="G55" s="233"/>
      <c r="H55" s="233"/>
      <c r="I55" s="233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</row>
    <row r="56" spans="1:474">
      <c r="A56" s="242">
        <v>22</v>
      </c>
      <c r="B56" s="242" t="s">
        <v>176</v>
      </c>
      <c r="C56" s="242" t="s">
        <v>264</v>
      </c>
      <c r="D56" s="233">
        <v>43</v>
      </c>
      <c r="E56" s="233">
        <v>43</v>
      </c>
      <c r="F56" s="233">
        <v>43</v>
      </c>
      <c r="G56" s="233"/>
      <c r="H56" s="233"/>
      <c r="I56" s="233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</row>
    <row r="57" spans="1:474">
      <c r="A57" s="242">
        <v>22</v>
      </c>
      <c r="B57" s="242" t="s">
        <v>182</v>
      </c>
      <c r="C57" s="242" t="s">
        <v>264</v>
      </c>
      <c r="D57" s="233">
        <v>35.5</v>
      </c>
      <c r="E57" s="233">
        <v>35</v>
      </c>
      <c r="F57" s="233">
        <v>36</v>
      </c>
      <c r="G57" s="233"/>
      <c r="H57" s="233"/>
      <c r="I57" s="233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</row>
    <row r="58" spans="1:474">
      <c r="A58" s="242">
        <v>23</v>
      </c>
      <c r="B58" s="242" t="s">
        <v>190</v>
      </c>
      <c r="C58" s="242" t="s">
        <v>64</v>
      </c>
      <c r="D58" s="233">
        <v>12</v>
      </c>
      <c r="E58" s="233">
        <v>12</v>
      </c>
      <c r="F58" s="233">
        <v>12</v>
      </c>
      <c r="G58" s="233"/>
      <c r="H58" s="233"/>
      <c r="I58" s="233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</row>
    <row r="59" spans="1:474">
      <c r="A59" s="242">
        <v>23</v>
      </c>
      <c r="B59" s="242" t="s">
        <v>179</v>
      </c>
      <c r="C59" s="242" t="s">
        <v>64</v>
      </c>
      <c r="D59" s="233">
        <v>18</v>
      </c>
      <c r="E59" s="233">
        <v>18</v>
      </c>
      <c r="F59" s="233">
        <v>18</v>
      </c>
      <c r="G59" s="233"/>
      <c r="H59" s="233"/>
      <c r="I59" s="233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</row>
    <row r="60" spans="1:474">
      <c r="A60" s="242">
        <v>23</v>
      </c>
      <c r="B60" s="242" t="s">
        <v>182</v>
      </c>
      <c r="C60" s="242" t="s">
        <v>64</v>
      </c>
      <c r="D60" s="233">
        <v>20</v>
      </c>
      <c r="E60" s="233">
        <v>20</v>
      </c>
      <c r="F60" s="233">
        <v>20</v>
      </c>
      <c r="G60" s="233"/>
      <c r="H60" s="233"/>
      <c r="I60" s="233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</row>
    <row r="61" spans="1:474">
      <c r="A61" s="242">
        <v>24</v>
      </c>
      <c r="B61" s="242" t="s">
        <v>190</v>
      </c>
      <c r="C61" s="242" t="s">
        <v>65</v>
      </c>
      <c r="D61" s="233">
        <v>21.666666666666668</v>
      </c>
      <c r="E61" s="233">
        <v>20</v>
      </c>
      <c r="F61" s="233">
        <v>22</v>
      </c>
      <c r="G61" s="233"/>
      <c r="H61" s="233"/>
      <c r="I61" s="233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</row>
    <row r="62" spans="1:474">
      <c r="A62" s="242">
        <v>24</v>
      </c>
      <c r="B62" s="242" t="s">
        <v>229</v>
      </c>
      <c r="C62" s="242" t="s">
        <v>65</v>
      </c>
      <c r="D62" s="233">
        <v>30</v>
      </c>
      <c r="E62" s="233">
        <v>30</v>
      </c>
      <c r="F62" s="233">
        <v>30</v>
      </c>
      <c r="G62" s="233"/>
      <c r="H62" s="233"/>
      <c r="I62" s="233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</row>
    <row r="63" spans="1:474">
      <c r="A63" s="242">
        <v>24</v>
      </c>
      <c r="B63" s="242" t="s">
        <v>179</v>
      </c>
      <c r="C63" s="242" t="s">
        <v>65</v>
      </c>
      <c r="D63" s="233">
        <v>37.5</v>
      </c>
      <c r="E63" s="233">
        <v>35</v>
      </c>
      <c r="F63" s="233">
        <v>40</v>
      </c>
      <c r="G63" s="233"/>
      <c r="H63" s="233"/>
      <c r="I63" s="23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</row>
    <row r="64" spans="1:474">
      <c r="A64" s="242">
        <v>24</v>
      </c>
      <c r="B64" s="242" t="s">
        <v>176</v>
      </c>
      <c r="C64" s="242" t="s">
        <v>65</v>
      </c>
      <c r="D64" s="233">
        <v>42</v>
      </c>
      <c r="E64" s="233">
        <v>42</v>
      </c>
      <c r="F64" s="233">
        <v>42</v>
      </c>
      <c r="G64" s="233"/>
      <c r="H64" s="233"/>
      <c r="I64" s="233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</row>
    <row r="65" spans="1:474">
      <c r="A65" s="242">
        <v>24</v>
      </c>
      <c r="B65" s="242" t="s">
        <v>182</v>
      </c>
      <c r="C65" s="242" t="s">
        <v>65</v>
      </c>
      <c r="D65" s="233">
        <v>40</v>
      </c>
      <c r="E65" s="233">
        <v>40</v>
      </c>
      <c r="F65" s="233">
        <v>40</v>
      </c>
      <c r="G65" s="233"/>
      <c r="H65" s="233"/>
      <c r="I65" s="233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</row>
    <row r="66" spans="1:474">
      <c r="A66" s="242">
        <v>25</v>
      </c>
      <c r="B66" s="242" t="s">
        <v>190</v>
      </c>
      <c r="C66" s="242" t="s">
        <v>66</v>
      </c>
      <c r="D66" s="233">
        <v>13.4</v>
      </c>
      <c r="E66" s="233">
        <v>11</v>
      </c>
      <c r="F66" s="233">
        <v>14</v>
      </c>
      <c r="G66" s="233"/>
      <c r="H66" s="233"/>
      <c r="I66" s="233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</row>
    <row r="67" spans="1:474">
      <c r="A67" s="242">
        <v>25</v>
      </c>
      <c r="B67" s="242" t="s">
        <v>229</v>
      </c>
      <c r="C67" s="242" t="s">
        <v>66</v>
      </c>
      <c r="D67" s="233">
        <v>15</v>
      </c>
      <c r="E67" s="233">
        <v>15</v>
      </c>
      <c r="F67" s="233">
        <v>15</v>
      </c>
      <c r="G67" s="233"/>
      <c r="H67" s="233"/>
      <c r="I67" s="233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</row>
    <row r="68" spans="1:474">
      <c r="A68" s="242">
        <v>25</v>
      </c>
      <c r="B68" s="242" t="s">
        <v>179</v>
      </c>
      <c r="C68" s="242" t="s">
        <v>66</v>
      </c>
      <c r="D68" s="233">
        <v>20</v>
      </c>
      <c r="E68" s="233">
        <v>20</v>
      </c>
      <c r="F68" s="233">
        <v>20</v>
      </c>
      <c r="G68" s="233"/>
      <c r="H68" s="233"/>
      <c r="I68" s="233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</row>
    <row r="69" spans="1:474">
      <c r="A69" s="242">
        <v>25</v>
      </c>
      <c r="B69" s="242" t="s">
        <v>176</v>
      </c>
      <c r="C69" s="242" t="s">
        <v>66</v>
      </c>
      <c r="D69" s="233">
        <v>20</v>
      </c>
      <c r="E69" s="233">
        <v>20</v>
      </c>
      <c r="F69" s="233">
        <v>20</v>
      </c>
      <c r="G69" s="233"/>
      <c r="H69" s="233"/>
      <c r="I69" s="233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</row>
    <row r="70" spans="1:474">
      <c r="A70" s="242">
        <v>25</v>
      </c>
      <c r="B70" s="242" t="s">
        <v>182</v>
      </c>
      <c r="C70" s="242" t="s">
        <v>66</v>
      </c>
      <c r="D70" s="233">
        <v>20</v>
      </c>
      <c r="E70" s="233">
        <v>20</v>
      </c>
      <c r="F70" s="233">
        <v>20</v>
      </c>
      <c r="G70" s="233"/>
      <c r="H70" s="233"/>
      <c r="I70" s="233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</row>
    <row r="71" spans="1:474">
      <c r="A71" s="242">
        <v>26</v>
      </c>
      <c r="B71" s="242" t="s">
        <v>190</v>
      </c>
      <c r="C71" s="242" t="s">
        <v>67</v>
      </c>
      <c r="D71" s="233">
        <v>16.142857142857142</v>
      </c>
      <c r="E71" s="233">
        <v>16</v>
      </c>
      <c r="F71" s="233">
        <v>17</v>
      </c>
      <c r="G71" s="233"/>
      <c r="H71" s="233"/>
      <c r="I71" s="233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</row>
    <row r="72" spans="1:474">
      <c r="A72" s="242">
        <v>26</v>
      </c>
      <c r="B72" s="242" t="s">
        <v>179</v>
      </c>
      <c r="C72" s="242" t="s">
        <v>67</v>
      </c>
      <c r="D72" s="233">
        <v>22</v>
      </c>
      <c r="E72" s="233">
        <v>22</v>
      </c>
      <c r="F72" s="233">
        <v>22</v>
      </c>
      <c r="G72" s="233"/>
      <c r="H72" s="233"/>
      <c r="I72" s="233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</row>
    <row r="73" spans="1:474">
      <c r="A73" s="242">
        <v>26</v>
      </c>
      <c r="B73" s="242" t="s">
        <v>176</v>
      </c>
      <c r="C73" s="242" t="s">
        <v>67</v>
      </c>
      <c r="D73" s="233">
        <v>17</v>
      </c>
      <c r="E73" s="233">
        <v>17</v>
      </c>
      <c r="F73" s="233">
        <v>17</v>
      </c>
      <c r="G73" s="233"/>
      <c r="H73" s="233"/>
      <c r="I73" s="23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</row>
    <row r="74" spans="1:474">
      <c r="A74" s="242">
        <v>26</v>
      </c>
      <c r="B74" s="242" t="s">
        <v>182</v>
      </c>
      <c r="C74" s="242" t="s">
        <v>67</v>
      </c>
      <c r="D74" s="233">
        <v>18</v>
      </c>
      <c r="E74" s="233">
        <v>18</v>
      </c>
      <c r="F74" s="233">
        <v>18</v>
      </c>
      <c r="G74" s="233"/>
      <c r="H74" s="233"/>
      <c r="I74" s="233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</row>
    <row r="75" spans="1:474">
      <c r="A75" s="242">
        <v>27</v>
      </c>
      <c r="B75" s="242" t="s">
        <v>190</v>
      </c>
      <c r="C75" s="242" t="s">
        <v>68</v>
      </c>
      <c r="D75" s="233">
        <v>20</v>
      </c>
      <c r="E75" s="233">
        <v>18</v>
      </c>
      <c r="F75" s="233">
        <v>22</v>
      </c>
      <c r="G75" s="233"/>
      <c r="H75" s="233"/>
      <c r="I75" s="233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</row>
    <row r="76" spans="1:474">
      <c r="A76" s="242">
        <v>27</v>
      </c>
      <c r="B76" s="242" t="s">
        <v>179</v>
      </c>
      <c r="C76" s="242" t="s">
        <v>68</v>
      </c>
      <c r="D76" s="233">
        <v>24</v>
      </c>
      <c r="E76" s="233">
        <v>24</v>
      </c>
      <c r="F76" s="233">
        <v>24</v>
      </c>
      <c r="G76" s="233"/>
      <c r="H76" s="233"/>
      <c r="I76" s="233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</row>
    <row r="77" spans="1:474">
      <c r="A77" s="242">
        <v>27</v>
      </c>
      <c r="B77" s="242" t="s">
        <v>176</v>
      </c>
      <c r="C77" s="242" t="s">
        <v>68</v>
      </c>
      <c r="D77" s="233">
        <v>24</v>
      </c>
      <c r="E77" s="233">
        <v>24</v>
      </c>
      <c r="F77" s="233">
        <v>24</v>
      </c>
      <c r="G77" s="233"/>
      <c r="H77" s="233"/>
      <c r="I77" s="233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</row>
    <row r="78" spans="1:474">
      <c r="A78" s="242">
        <v>27</v>
      </c>
      <c r="B78" s="242" t="s">
        <v>182</v>
      </c>
      <c r="C78" s="242" t="s">
        <v>68</v>
      </c>
      <c r="D78" s="233">
        <v>17</v>
      </c>
      <c r="E78" s="233">
        <v>17</v>
      </c>
      <c r="F78" s="233">
        <v>17</v>
      </c>
      <c r="G78" s="233"/>
      <c r="H78" s="233"/>
      <c r="I78" s="233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</row>
    <row r="79" spans="1:474">
      <c r="A79" s="242">
        <v>29</v>
      </c>
      <c r="B79" s="242" t="s">
        <v>190</v>
      </c>
      <c r="C79" s="242" t="s">
        <v>70</v>
      </c>
      <c r="D79" s="233">
        <v>20</v>
      </c>
      <c r="E79" s="233">
        <v>20</v>
      </c>
      <c r="F79" s="233">
        <v>20</v>
      </c>
      <c r="G79" s="233"/>
      <c r="H79" s="233"/>
      <c r="I79" s="233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</row>
    <row r="80" spans="1:474">
      <c r="A80" s="242">
        <v>29</v>
      </c>
      <c r="B80" s="242" t="s">
        <v>179</v>
      </c>
      <c r="C80" s="242" t="s">
        <v>70</v>
      </c>
      <c r="D80" s="233">
        <v>19</v>
      </c>
      <c r="E80" s="233">
        <v>18</v>
      </c>
      <c r="F80" s="233">
        <v>20</v>
      </c>
      <c r="G80" s="233"/>
      <c r="H80" s="233"/>
      <c r="I80" s="233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</row>
    <row r="81" spans="1:474">
      <c r="A81" s="242">
        <v>29</v>
      </c>
      <c r="B81" s="242" t="s">
        <v>176</v>
      </c>
      <c r="C81" s="242" t="s">
        <v>70</v>
      </c>
      <c r="D81" s="233">
        <v>17</v>
      </c>
      <c r="E81" s="233">
        <v>17</v>
      </c>
      <c r="F81" s="233">
        <v>17</v>
      </c>
      <c r="G81" s="233"/>
      <c r="H81" s="233"/>
      <c r="I81" s="233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</row>
    <row r="82" spans="1:474">
      <c r="A82" s="242">
        <v>30</v>
      </c>
      <c r="B82" s="242" t="s">
        <v>190</v>
      </c>
      <c r="C82" s="242" t="s">
        <v>70</v>
      </c>
      <c r="D82" s="233">
        <v>50</v>
      </c>
      <c r="E82" s="233">
        <v>50</v>
      </c>
      <c r="F82" s="233">
        <v>50</v>
      </c>
      <c r="G82" s="233"/>
      <c r="H82" s="233"/>
      <c r="I82" s="233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</row>
    <row r="83" spans="1:474">
      <c r="A83" s="242">
        <v>31</v>
      </c>
      <c r="B83" s="242" t="s">
        <v>190</v>
      </c>
      <c r="C83" s="242" t="s">
        <v>71</v>
      </c>
      <c r="D83" s="233">
        <v>12</v>
      </c>
      <c r="E83" s="233">
        <v>12</v>
      </c>
      <c r="F83" s="233">
        <v>12</v>
      </c>
      <c r="G83" s="233"/>
      <c r="H83" s="233"/>
      <c r="I83" s="23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</row>
    <row r="84" spans="1:474">
      <c r="A84" s="242">
        <v>31</v>
      </c>
      <c r="B84" s="242" t="s">
        <v>179</v>
      </c>
      <c r="C84" s="242" t="s">
        <v>71</v>
      </c>
      <c r="D84" s="233">
        <v>15.5</v>
      </c>
      <c r="E84" s="233">
        <v>14</v>
      </c>
      <c r="F84" s="233">
        <v>17</v>
      </c>
      <c r="G84" s="233"/>
      <c r="H84" s="233"/>
      <c r="I84" s="233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</row>
    <row r="85" spans="1:474">
      <c r="A85" s="242">
        <v>31</v>
      </c>
      <c r="B85" s="242" t="s">
        <v>176</v>
      </c>
      <c r="C85" s="242" t="s">
        <v>71</v>
      </c>
      <c r="D85" s="233">
        <v>20</v>
      </c>
      <c r="E85" s="233">
        <v>20</v>
      </c>
      <c r="F85" s="233">
        <v>20</v>
      </c>
      <c r="G85" s="233"/>
      <c r="H85" s="233"/>
      <c r="I85" s="233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</row>
    <row r="86" spans="1:474">
      <c r="A86" s="242">
        <v>31</v>
      </c>
      <c r="B86" s="242" t="s">
        <v>182</v>
      </c>
      <c r="C86" s="242" t="s">
        <v>71</v>
      </c>
      <c r="D86" s="233">
        <v>21.5</v>
      </c>
      <c r="E86" s="233">
        <v>20</v>
      </c>
      <c r="F86" s="233">
        <v>23</v>
      </c>
      <c r="G86" s="233"/>
      <c r="H86" s="233"/>
      <c r="I86" s="233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</row>
    <row r="87" spans="1:474">
      <c r="A87" s="242">
        <v>33</v>
      </c>
      <c r="B87" s="242" t="s">
        <v>190</v>
      </c>
      <c r="C87" s="242" t="s">
        <v>73</v>
      </c>
      <c r="D87" s="233">
        <v>14</v>
      </c>
      <c r="E87" s="233">
        <v>14</v>
      </c>
      <c r="F87" s="233">
        <v>14</v>
      </c>
      <c r="G87" s="233"/>
      <c r="H87" s="233"/>
      <c r="I87" s="233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</row>
    <row r="88" spans="1:474">
      <c r="A88" s="242">
        <v>34</v>
      </c>
      <c r="B88" s="242" t="s">
        <v>190</v>
      </c>
      <c r="C88" s="242" t="s">
        <v>74</v>
      </c>
      <c r="D88" s="233">
        <v>9</v>
      </c>
      <c r="E88" s="233">
        <v>9</v>
      </c>
      <c r="F88" s="233">
        <v>9</v>
      </c>
      <c r="G88" s="233"/>
      <c r="H88" s="233"/>
      <c r="I88" s="233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</row>
    <row r="89" spans="1:474">
      <c r="A89" s="242">
        <v>34</v>
      </c>
      <c r="B89" s="242" t="s">
        <v>179</v>
      </c>
      <c r="C89" s="242" t="s">
        <v>74</v>
      </c>
      <c r="D89" s="233">
        <v>12</v>
      </c>
      <c r="E89" s="233">
        <v>12</v>
      </c>
      <c r="F89" s="233">
        <v>12</v>
      </c>
      <c r="G89" s="233"/>
      <c r="H89" s="233"/>
      <c r="I89" s="233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</row>
    <row r="90" spans="1:474">
      <c r="A90" s="242">
        <v>34</v>
      </c>
      <c r="B90" s="242" t="s">
        <v>176</v>
      </c>
      <c r="C90" s="242" t="s">
        <v>74</v>
      </c>
      <c r="D90" s="233">
        <v>12</v>
      </c>
      <c r="E90" s="233">
        <v>12</v>
      </c>
      <c r="F90" s="233">
        <v>12</v>
      </c>
      <c r="G90" s="233"/>
      <c r="H90" s="233"/>
      <c r="I90" s="233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</row>
    <row r="91" spans="1:474">
      <c r="A91" s="242">
        <v>34</v>
      </c>
      <c r="B91" s="242" t="s">
        <v>182</v>
      </c>
      <c r="C91" s="242" t="s">
        <v>74</v>
      </c>
      <c r="D91" s="233">
        <v>12</v>
      </c>
      <c r="E91" s="233">
        <v>12</v>
      </c>
      <c r="F91" s="233">
        <v>12</v>
      </c>
      <c r="G91" s="233"/>
      <c r="H91" s="233"/>
      <c r="I91" s="233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</row>
    <row r="92" spans="1:474">
      <c r="A92" s="242">
        <v>36</v>
      </c>
      <c r="B92" s="242" t="s">
        <v>190</v>
      </c>
      <c r="C92" s="242" t="s">
        <v>138</v>
      </c>
      <c r="D92" s="233">
        <v>150</v>
      </c>
      <c r="E92" s="233">
        <v>150</v>
      </c>
      <c r="F92" s="233">
        <v>150</v>
      </c>
      <c r="G92" s="233"/>
      <c r="H92" s="233"/>
      <c r="I92" s="233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</row>
    <row r="93" spans="1:474">
      <c r="A93" s="242">
        <v>40</v>
      </c>
      <c r="B93" s="242" t="s">
        <v>190</v>
      </c>
      <c r="C93" s="242" t="s">
        <v>78</v>
      </c>
      <c r="D93" s="233">
        <v>61.5</v>
      </c>
      <c r="E93" s="233">
        <v>60</v>
      </c>
      <c r="F93" s="233">
        <v>62</v>
      </c>
      <c r="G93" s="233"/>
      <c r="H93" s="233"/>
      <c r="I93" s="23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</row>
    <row r="94" spans="1:474">
      <c r="A94" s="242">
        <v>40</v>
      </c>
      <c r="B94" s="242" t="s">
        <v>229</v>
      </c>
      <c r="C94" s="242" t="s">
        <v>78</v>
      </c>
      <c r="D94" s="233">
        <v>60</v>
      </c>
      <c r="E94" s="233">
        <v>60</v>
      </c>
      <c r="F94" s="233">
        <v>60</v>
      </c>
      <c r="G94" s="233"/>
      <c r="H94" s="233"/>
      <c r="I94" s="233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</row>
    <row r="95" spans="1:474">
      <c r="A95" s="242">
        <v>40</v>
      </c>
      <c r="B95" s="242" t="s">
        <v>179</v>
      </c>
      <c r="C95" s="242" t="s">
        <v>78</v>
      </c>
      <c r="D95" s="233">
        <v>65</v>
      </c>
      <c r="E95" s="233">
        <v>64</v>
      </c>
      <c r="F95" s="233">
        <v>66</v>
      </c>
      <c r="G95" s="233"/>
      <c r="H95" s="233"/>
      <c r="I95" s="233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</row>
    <row r="96" spans="1:474">
      <c r="A96" s="242">
        <v>40</v>
      </c>
      <c r="B96" s="242" t="s">
        <v>176</v>
      </c>
      <c r="C96" s="242" t="s">
        <v>78</v>
      </c>
      <c r="D96" s="233">
        <v>70</v>
      </c>
      <c r="E96" s="233">
        <v>70</v>
      </c>
      <c r="F96" s="233">
        <v>70</v>
      </c>
      <c r="G96" s="233"/>
      <c r="H96" s="233"/>
      <c r="I96" s="233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</row>
    <row r="97" spans="1:474">
      <c r="A97" s="242">
        <v>40</v>
      </c>
      <c r="B97" s="242" t="s">
        <v>182</v>
      </c>
      <c r="C97" s="242" t="s">
        <v>78</v>
      </c>
      <c r="D97" s="233">
        <v>63</v>
      </c>
      <c r="E97" s="233">
        <v>63</v>
      </c>
      <c r="F97" s="233">
        <v>63</v>
      </c>
      <c r="G97" s="233"/>
      <c r="H97" s="233"/>
      <c r="I97" s="233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</row>
    <row r="98" spans="1:474">
      <c r="A98" s="242">
        <v>42</v>
      </c>
      <c r="B98" s="242" t="s">
        <v>190</v>
      </c>
      <c r="C98" s="242" t="s">
        <v>80</v>
      </c>
      <c r="D98" s="233">
        <v>42</v>
      </c>
      <c r="E98" s="233">
        <v>42</v>
      </c>
      <c r="F98" s="233">
        <v>42</v>
      </c>
      <c r="G98" s="233"/>
      <c r="H98" s="233"/>
      <c r="I98" s="233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</row>
    <row r="99" spans="1:474">
      <c r="A99" s="242">
        <v>42</v>
      </c>
      <c r="B99" s="242" t="s">
        <v>179</v>
      </c>
      <c r="C99" s="242" t="s">
        <v>80</v>
      </c>
      <c r="D99" s="233">
        <v>30</v>
      </c>
      <c r="E99" s="233">
        <v>25</v>
      </c>
      <c r="F99" s="233">
        <v>35</v>
      </c>
      <c r="G99" s="233"/>
      <c r="H99" s="233"/>
      <c r="I99" s="233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</row>
    <row r="100" spans="1:474">
      <c r="A100" s="242">
        <v>42</v>
      </c>
      <c r="B100" s="242" t="s">
        <v>176</v>
      </c>
      <c r="C100" s="242" t="s">
        <v>80</v>
      </c>
      <c r="D100" s="233">
        <v>42</v>
      </c>
      <c r="E100" s="233">
        <v>42</v>
      </c>
      <c r="F100" s="233">
        <v>42</v>
      </c>
      <c r="G100" s="233"/>
      <c r="H100" s="233"/>
      <c r="I100" s="233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</row>
    <row r="101" spans="1:474">
      <c r="A101" s="242">
        <v>42</v>
      </c>
      <c r="B101" s="242" t="s">
        <v>182</v>
      </c>
      <c r="C101" s="242" t="s">
        <v>80</v>
      </c>
      <c r="D101" s="233">
        <v>25</v>
      </c>
      <c r="E101" s="233">
        <v>25</v>
      </c>
      <c r="F101" s="233">
        <v>25</v>
      </c>
      <c r="G101" s="233"/>
      <c r="H101" s="233"/>
      <c r="I101" s="233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</row>
    <row r="102" spans="1:474">
      <c r="A102" s="242">
        <v>43</v>
      </c>
      <c r="B102" s="242" t="s">
        <v>190</v>
      </c>
      <c r="C102" s="242" t="s">
        <v>81</v>
      </c>
      <c r="D102" s="233">
        <v>39.200000000000003</v>
      </c>
      <c r="E102" s="233">
        <v>39</v>
      </c>
      <c r="F102" s="233">
        <v>40</v>
      </c>
      <c r="G102" s="233"/>
      <c r="H102" s="233"/>
      <c r="I102" s="233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</row>
    <row r="103" spans="1:474">
      <c r="A103" s="242">
        <v>43</v>
      </c>
      <c r="B103" s="242" t="s">
        <v>179</v>
      </c>
      <c r="C103" s="242" t="s">
        <v>81</v>
      </c>
      <c r="D103" s="233">
        <v>20</v>
      </c>
      <c r="E103" s="233">
        <v>20</v>
      </c>
      <c r="F103" s="233">
        <v>20</v>
      </c>
      <c r="G103" s="233"/>
      <c r="H103" s="233"/>
      <c r="I103" s="23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</row>
    <row r="104" spans="1:474">
      <c r="A104" s="242">
        <v>43</v>
      </c>
      <c r="B104" s="242" t="s">
        <v>182</v>
      </c>
      <c r="C104" s="242" t="s">
        <v>81</v>
      </c>
      <c r="D104" s="233">
        <v>35</v>
      </c>
      <c r="E104" s="233">
        <v>35</v>
      </c>
      <c r="F104" s="233">
        <v>35</v>
      </c>
      <c r="G104" s="233"/>
      <c r="H104" s="233"/>
      <c r="I104" s="233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</row>
    <row r="105" spans="1:474">
      <c r="A105" s="242">
        <v>44</v>
      </c>
      <c r="B105" s="242" t="s">
        <v>190</v>
      </c>
      <c r="C105" s="242" t="s">
        <v>82</v>
      </c>
      <c r="D105" s="233">
        <v>14</v>
      </c>
      <c r="E105" s="233">
        <v>14</v>
      </c>
      <c r="F105" s="233">
        <v>14</v>
      </c>
      <c r="G105" s="233"/>
      <c r="H105" s="233"/>
      <c r="I105" s="233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</row>
    <row r="106" spans="1:474">
      <c r="A106" s="242">
        <v>44</v>
      </c>
      <c r="B106" s="242" t="s">
        <v>176</v>
      </c>
      <c r="C106" s="242" t="s">
        <v>82</v>
      </c>
      <c r="D106" s="233">
        <v>18</v>
      </c>
      <c r="E106" s="233">
        <v>18</v>
      </c>
      <c r="F106" s="233">
        <v>18</v>
      </c>
      <c r="G106" s="233"/>
      <c r="H106" s="233"/>
      <c r="I106" s="233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</row>
    <row r="107" spans="1:474">
      <c r="A107" s="242">
        <v>45</v>
      </c>
      <c r="B107" s="242" t="s">
        <v>190</v>
      </c>
      <c r="C107" s="242" t="s">
        <v>83</v>
      </c>
      <c r="D107" s="233">
        <v>12</v>
      </c>
      <c r="E107" s="233">
        <v>12</v>
      </c>
      <c r="F107" s="233">
        <v>12</v>
      </c>
      <c r="G107" s="233"/>
      <c r="H107" s="233"/>
      <c r="I107" s="233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</row>
    <row r="108" spans="1:474">
      <c r="A108" s="242">
        <v>45</v>
      </c>
      <c r="B108" s="242" t="s">
        <v>179</v>
      </c>
      <c r="C108" s="242" t="s">
        <v>83</v>
      </c>
      <c r="D108" s="233">
        <v>15.5</v>
      </c>
      <c r="E108" s="233">
        <v>15</v>
      </c>
      <c r="F108" s="233">
        <v>16</v>
      </c>
      <c r="G108" s="233"/>
      <c r="H108" s="233"/>
      <c r="I108" s="233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</row>
    <row r="109" spans="1:474">
      <c r="A109" s="242">
        <v>49</v>
      </c>
      <c r="B109" s="242" t="s">
        <v>190</v>
      </c>
      <c r="C109" s="242" t="s">
        <v>86</v>
      </c>
      <c r="D109" s="233">
        <v>16.5</v>
      </c>
      <c r="E109" s="233">
        <v>16</v>
      </c>
      <c r="F109" s="233">
        <v>17</v>
      </c>
      <c r="G109" s="233"/>
      <c r="H109" s="233"/>
      <c r="I109" s="233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  <c r="JX109"/>
      <c r="JY109"/>
      <c r="JZ109"/>
      <c r="KA109"/>
      <c r="KB109"/>
      <c r="KC109"/>
      <c r="KD109"/>
      <c r="KE109"/>
      <c r="KF109"/>
      <c r="KG109"/>
      <c r="KH109"/>
      <c r="KI109"/>
      <c r="KJ109"/>
      <c r="KK109"/>
      <c r="KL109"/>
      <c r="KM109"/>
      <c r="KN109"/>
      <c r="KO109"/>
      <c r="KP109"/>
      <c r="KQ109"/>
      <c r="KR109"/>
      <c r="KS109"/>
      <c r="KT109"/>
      <c r="KU109"/>
      <c r="KV109"/>
      <c r="KW109"/>
      <c r="KX109"/>
      <c r="KY109"/>
      <c r="KZ109"/>
      <c r="LA109"/>
      <c r="LB109"/>
      <c r="LC109"/>
      <c r="LD109"/>
      <c r="LE109"/>
      <c r="LF109"/>
      <c r="LG109"/>
      <c r="LH109"/>
      <c r="LI109"/>
      <c r="LJ109"/>
      <c r="LK109"/>
      <c r="LL109"/>
      <c r="LM109"/>
      <c r="LN109"/>
      <c r="LO109"/>
      <c r="LP109"/>
      <c r="LQ109"/>
      <c r="LR109"/>
      <c r="LS109"/>
      <c r="LT109"/>
      <c r="LU109"/>
      <c r="LV109"/>
      <c r="LW109"/>
      <c r="LX109"/>
      <c r="LY109"/>
      <c r="LZ109"/>
      <c r="MA109"/>
      <c r="MB109"/>
      <c r="MC109"/>
      <c r="MD109"/>
      <c r="ME109"/>
      <c r="MF109"/>
      <c r="MG109"/>
      <c r="MH109"/>
      <c r="MI109"/>
      <c r="MJ109"/>
      <c r="MK109"/>
      <c r="ML109"/>
      <c r="MM109"/>
      <c r="MN109"/>
      <c r="MO109"/>
      <c r="MP109"/>
      <c r="MQ109"/>
      <c r="MR109"/>
      <c r="MS109"/>
      <c r="MT109"/>
      <c r="MU109"/>
      <c r="MV109"/>
      <c r="MW109"/>
      <c r="MX109"/>
      <c r="MY109"/>
      <c r="MZ109"/>
      <c r="NA109"/>
      <c r="NB109"/>
      <c r="NC109"/>
      <c r="ND109"/>
      <c r="NE109"/>
      <c r="NF109"/>
      <c r="NG109"/>
      <c r="NH109"/>
      <c r="NI109"/>
      <c r="NJ109"/>
      <c r="NK109"/>
      <c r="NL109"/>
      <c r="NM109"/>
      <c r="NN109"/>
      <c r="NO109"/>
      <c r="NP109"/>
      <c r="NQ109"/>
      <c r="NR109"/>
      <c r="NS109"/>
      <c r="NT109"/>
      <c r="NU109"/>
      <c r="NV109"/>
      <c r="NW109"/>
      <c r="NX109"/>
      <c r="NY109"/>
      <c r="NZ109"/>
      <c r="OA109"/>
      <c r="OB109"/>
      <c r="OC109"/>
      <c r="OD109"/>
      <c r="OE109"/>
      <c r="OF109"/>
      <c r="OG109"/>
      <c r="OH109"/>
      <c r="OI109"/>
      <c r="OJ109"/>
      <c r="OK109"/>
      <c r="OL109"/>
      <c r="OM109"/>
      <c r="ON109"/>
      <c r="OO109"/>
      <c r="OP109"/>
      <c r="OQ109"/>
      <c r="OR109"/>
      <c r="OS109"/>
      <c r="OT109"/>
      <c r="OU109"/>
      <c r="OV109"/>
      <c r="OW109"/>
      <c r="OX109"/>
      <c r="OY109"/>
      <c r="OZ109"/>
      <c r="PA109"/>
      <c r="PB109"/>
      <c r="PC109"/>
      <c r="PD109"/>
      <c r="PE109"/>
      <c r="PF109"/>
      <c r="PG109"/>
      <c r="PH109"/>
      <c r="PI109"/>
      <c r="PJ109"/>
      <c r="PK109"/>
      <c r="PL109"/>
      <c r="PM109"/>
      <c r="PN109"/>
      <c r="PO109"/>
      <c r="PP109"/>
      <c r="PQ109"/>
      <c r="PR109"/>
      <c r="PS109"/>
      <c r="PT109"/>
      <c r="PU109"/>
      <c r="PV109"/>
      <c r="PW109"/>
      <c r="PX109"/>
      <c r="PY109"/>
      <c r="PZ109"/>
      <c r="QA109"/>
      <c r="QB109"/>
      <c r="QC109"/>
      <c r="QD109"/>
      <c r="QE109"/>
      <c r="QF109"/>
      <c r="QG109"/>
      <c r="QH109"/>
      <c r="QI109"/>
      <c r="QJ109"/>
      <c r="QK109"/>
      <c r="QL109"/>
      <c r="QM109"/>
      <c r="QN109"/>
      <c r="QO109"/>
      <c r="QP109"/>
      <c r="QQ109"/>
      <c r="QR109"/>
      <c r="QS109"/>
      <c r="QT109"/>
      <c r="QU109"/>
      <c r="QV109"/>
      <c r="QW109"/>
      <c r="QX109"/>
      <c r="QY109"/>
      <c r="QZ109"/>
      <c r="RA109"/>
      <c r="RB109"/>
      <c r="RC109"/>
      <c r="RD109"/>
      <c r="RE109"/>
      <c r="RF109"/>
    </row>
    <row r="110" spans="1:474">
      <c r="A110" s="242">
        <v>49</v>
      </c>
      <c r="B110" s="242" t="s">
        <v>179</v>
      </c>
      <c r="C110" s="242" t="s">
        <v>86</v>
      </c>
      <c r="D110" s="233">
        <v>19</v>
      </c>
      <c r="E110" s="233">
        <v>18</v>
      </c>
      <c r="F110" s="233">
        <v>20</v>
      </c>
      <c r="G110" s="233"/>
      <c r="H110" s="233"/>
      <c r="I110" s="233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  <c r="JX110"/>
      <c r="JY110"/>
      <c r="JZ110"/>
      <c r="KA110"/>
      <c r="KB110"/>
      <c r="KC110"/>
      <c r="KD110"/>
      <c r="KE110"/>
      <c r="KF110"/>
      <c r="KG110"/>
      <c r="KH110"/>
      <c r="KI110"/>
      <c r="KJ110"/>
      <c r="KK110"/>
      <c r="KL110"/>
      <c r="KM110"/>
      <c r="KN110"/>
      <c r="KO110"/>
      <c r="KP110"/>
      <c r="KQ110"/>
      <c r="KR110"/>
      <c r="KS110"/>
      <c r="KT110"/>
      <c r="KU110"/>
      <c r="KV110"/>
      <c r="KW110"/>
      <c r="KX110"/>
      <c r="KY110"/>
      <c r="KZ110"/>
      <c r="LA110"/>
      <c r="LB110"/>
      <c r="LC110"/>
      <c r="LD110"/>
      <c r="LE110"/>
      <c r="LF110"/>
      <c r="LG110"/>
      <c r="LH110"/>
      <c r="LI110"/>
      <c r="LJ110"/>
      <c r="LK110"/>
      <c r="LL110"/>
      <c r="LM110"/>
      <c r="LN110"/>
      <c r="LO110"/>
      <c r="LP110"/>
      <c r="LQ110"/>
      <c r="LR110"/>
      <c r="LS110"/>
      <c r="LT110"/>
      <c r="LU110"/>
      <c r="LV110"/>
      <c r="LW110"/>
      <c r="LX110"/>
      <c r="LY110"/>
      <c r="LZ110"/>
      <c r="MA110"/>
      <c r="MB110"/>
      <c r="MC110"/>
      <c r="MD110"/>
      <c r="ME110"/>
      <c r="MF110"/>
      <c r="MG110"/>
      <c r="MH110"/>
      <c r="MI110"/>
      <c r="MJ110"/>
      <c r="MK110"/>
      <c r="ML110"/>
      <c r="MM110"/>
      <c r="MN110"/>
      <c r="MO110"/>
      <c r="MP110"/>
      <c r="MQ110"/>
      <c r="MR110"/>
      <c r="MS110"/>
      <c r="MT110"/>
      <c r="MU110"/>
      <c r="MV110"/>
      <c r="MW110"/>
      <c r="MX110"/>
      <c r="MY110"/>
      <c r="MZ110"/>
      <c r="NA110"/>
      <c r="NB110"/>
      <c r="NC110"/>
      <c r="ND110"/>
      <c r="NE110"/>
      <c r="NF110"/>
      <c r="NG110"/>
      <c r="NH110"/>
      <c r="NI110"/>
      <c r="NJ110"/>
      <c r="NK110"/>
      <c r="NL110"/>
      <c r="NM110"/>
      <c r="NN110"/>
      <c r="NO110"/>
      <c r="NP110"/>
      <c r="NQ110"/>
      <c r="NR110"/>
      <c r="NS110"/>
      <c r="NT110"/>
      <c r="NU110"/>
      <c r="NV110"/>
      <c r="NW110"/>
      <c r="NX110"/>
      <c r="NY110"/>
      <c r="NZ110"/>
      <c r="OA110"/>
      <c r="OB110"/>
      <c r="OC110"/>
      <c r="OD110"/>
      <c r="OE110"/>
      <c r="OF110"/>
      <c r="OG110"/>
      <c r="OH110"/>
      <c r="OI110"/>
      <c r="OJ110"/>
      <c r="OK110"/>
      <c r="OL110"/>
      <c r="OM110"/>
      <c r="ON110"/>
      <c r="OO110"/>
      <c r="OP110"/>
      <c r="OQ110"/>
      <c r="OR110"/>
      <c r="OS110"/>
      <c r="OT110"/>
      <c r="OU110"/>
      <c r="OV110"/>
      <c r="OW110"/>
      <c r="OX110"/>
      <c r="OY110"/>
      <c r="OZ110"/>
      <c r="PA110"/>
      <c r="PB110"/>
      <c r="PC110"/>
      <c r="PD110"/>
      <c r="PE110"/>
      <c r="PF110"/>
      <c r="PG110"/>
      <c r="PH110"/>
      <c r="PI110"/>
      <c r="PJ110"/>
      <c r="PK110"/>
      <c r="PL110"/>
      <c r="PM110"/>
      <c r="PN110"/>
      <c r="PO110"/>
      <c r="PP110"/>
      <c r="PQ110"/>
      <c r="PR110"/>
      <c r="PS110"/>
      <c r="PT110"/>
      <c r="PU110"/>
      <c r="PV110"/>
      <c r="PW110"/>
      <c r="PX110"/>
      <c r="PY110"/>
      <c r="PZ110"/>
      <c r="QA110"/>
      <c r="QB110"/>
      <c r="QC110"/>
      <c r="QD110"/>
      <c r="QE110"/>
      <c r="QF110"/>
      <c r="QG110"/>
      <c r="QH110"/>
      <c r="QI110"/>
      <c r="QJ110"/>
      <c r="QK110"/>
      <c r="QL110"/>
      <c r="QM110"/>
      <c r="QN110"/>
      <c r="QO110"/>
      <c r="QP110"/>
      <c r="QQ110"/>
      <c r="QR110"/>
      <c r="QS110"/>
      <c r="QT110"/>
      <c r="QU110"/>
      <c r="QV110"/>
      <c r="QW110"/>
      <c r="QX110"/>
      <c r="QY110"/>
      <c r="QZ110"/>
      <c r="RA110"/>
      <c r="RB110"/>
      <c r="RC110"/>
      <c r="RD110"/>
      <c r="RE110"/>
      <c r="RF110"/>
    </row>
    <row r="111" spans="1:474">
      <c r="A111" s="242">
        <v>49</v>
      </c>
      <c r="B111" s="242" t="s">
        <v>182</v>
      </c>
      <c r="C111" s="242" t="s">
        <v>86</v>
      </c>
      <c r="D111" s="233">
        <v>18.5</v>
      </c>
      <c r="E111" s="233">
        <v>17</v>
      </c>
      <c r="F111" s="233">
        <v>20</v>
      </c>
      <c r="G111" s="233"/>
      <c r="H111" s="233"/>
      <c r="I111" s="233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  <c r="KH111"/>
      <c r="KI111"/>
      <c r="KJ111"/>
      <c r="KK111"/>
      <c r="KL111"/>
      <c r="KM111"/>
      <c r="KN111"/>
      <c r="KO111"/>
      <c r="KP111"/>
      <c r="KQ111"/>
      <c r="KR111"/>
      <c r="KS111"/>
      <c r="KT111"/>
      <c r="KU111"/>
      <c r="KV111"/>
      <c r="KW111"/>
      <c r="KX111"/>
      <c r="KY111"/>
      <c r="KZ111"/>
      <c r="LA111"/>
      <c r="LB111"/>
      <c r="LC111"/>
      <c r="LD111"/>
      <c r="LE111"/>
      <c r="LF111"/>
      <c r="LG111"/>
      <c r="LH111"/>
      <c r="LI111"/>
      <c r="LJ111"/>
      <c r="LK111"/>
      <c r="LL111"/>
      <c r="LM111"/>
      <c r="LN111"/>
      <c r="LO111"/>
      <c r="LP111"/>
      <c r="LQ111"/>
      <c r="LR111"/>
      <c r="LS111"/>
      <c r="LT111"/>
      <c r="LU111"/>
      <c r="LV111"/>
      <c r="LW111"/>
      <c r="LX111"/>
      <c r="LY111"/>
      <c r="LZ111"/>
      <c r="MA111"/>
      <c r="MB111"/>
      <c r="MC111"/>
      <c r="MD111"/>
      <c r="ME111"/>
      <c r="MF111"/>
      <c r="MG111"/>
      <c r="MH111"/>
      <c r="MI111"/>
      <c r="MJ111"/>
      <c r="MK111"/>
      <c r="ML111"/>
      <c r="MM111"/>
      <c r="MN111"/>
      <c r="MO111"/>
      <c r="MP111"/>
      <c r="MQ111"/>
      <c r="MR111"/>
      <c r="MS111"/>
      <c r="MT111"/>
      <c r="MU111"/>
      <c r="MV111"/>
      <c r="MW111"/>
      <c r="MX111"/>
      <c r="MY111"/>
      <c r="MZ111"/>
      <c r="NA111"/>
      <c r="NB111"/>
      <c r="NC111"/>
      <c r="ND111"/>
      <c r="NE111"/>
      <c r="NF111"/>
      <c r="NG111"/>
      <c r="NH111"/>
      <c r="NI111"/>
      <c r="NJ111"/>
      <c r="NK111"/>
      <c r="NL111"/>
      <c r="NM111"/>
      <c r="NN111"/>
      <c r="NO111"/>
      <c r="NP111"/>
      <c r="NQ111"/>
      <c r="NR111"/>
      <c r="NS111"/>
      <c r="NT111"/>
      <c r="NU111"/>
      <c r="NV111"/>
      <c r="NW111"/>
      <c r="NX111"/>
      <c r="NY111"/>
      <c r="NZ111"/>
      <c r="OA111"/>
      <c r="OB111"/>
      <c r="OC111"/>
      <c r="OD111"/>
      <c r="OE111"/>
      <c r="OF111"/>
      <c r="OG111"/>
      <c r="OH111"/>
      <c r="OI111"/>
      <c r="OJ111"/>
      <c r="OK111"/>
      <c r="OL111"/>
      <c r="OM111"/>
      <c r="ON111"/>
      <c r="OO111"/>
      <c r="OP111"/>
      <c r="OQ111"/>
      <c r="OR111"/>
      <c r="OS111"/>
      <c r="OT111"/>
      <c r="OU111"/>
      <c r="OV111"/>
      <c r="OW111"/>
      <c r="OX111"/>
      <c r="OY111"/>
      <c r="OZ111"/>
      <c r="PA111"/>
      <c r="PB111"/>
      <c r="PC111"/>
      <c r="PD111"/>
      <c r="PE111"/>
      <c r="PF111"/>
      <c r="PG111"/>
      <c r="PH111"/>
      <c r="PI111"/>
      <c r="PJ111"/>
      <c r="PK111"/>
      <c r="PL111"/>
      <c r="PM111"/>
      <c r="PN111"/>
      <c r="PO111"/>
      <c r="PP111"/>
      <c r="PQ111"/>
      <c r="PR111"/>
      <c r="PS111"/>
      <c r="PT111"/>
      <c r="PU111"/>
      <c r="PV111"/>
      <c r="PW111"/>
      <c r="PX111"/>
      <c r="PY111"/>
      <c r="PZ111"/>
      <c r="QA111"/>
      <c r="QB111"/>
      <c r="QC111"/>
      <c r="QD111"/>
      <c r="QE111"/>
      <c r="QF111"/>
      <c r="QG111"/>
      <c r="QH111"/>
      <c r="QI111"/>
      <c r="QJ111"/>
      <c r="QK111"/>
      <c r="QL111"/>
      <c r="QM111"/>
      <c r="QN111"/>
      <c r="QO111"/>
      <c r="QP111"/>
      <c r="QQ111"/>
      <c r="QR111"/>
      <c r="QS111"/>
      <c r="QT111"/>
      <c r="QU111"/>
      <c r="QV111"/>
      <c r="QW111"/>
      <c r="QX111"/>
      <c r="QY111"/>
      <c r="QZ111"/>
      <c r="RA111"/>
      <c r="RB111"/>
      <c r="RC111"/>
      <c r="RD111"/>
      <c r="RE111"/>
      <c r="RF111"/>
    </row>
    <row r="112" spans="1:474">
      <c r="A112" s="242">
        <v>50</v>
      </c>
      <c r="B112" s="242" t="s">
        <v>190</v>
      </c>
      <c r="C112" s="242" t="s">
        <v>87</v>
      </c>
      <c r="D112" s="233">
        <v>75</v>
      </c>
      <c r="E112" s="233">
        <v>70</v>
      </c>
      <c r="F112" s="233">
        <v>80</v>
      </c>
      <c r="G112" s="233"/>
      <c r="H112" s="233"/>
      <c r="I112" s="233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  <c r="KX112"/>
      <c r="KY112"/>
      <c r="KZ112"/>
      <c r="LA112"/>
      <c r="LB112"/>
      <c r="LC112"/>
      <c r="LD112"/>
      <c r="LE112"/>
      <c r="LF112"/>
      <c r="LG112"/>
      <c r="LH112"/>
      <c r="LI112"/>
      <c r="LJ112"/>
      <c r="LK112"/>
      <c r="LL112"/>
      <c r="LM112"/>
      <c r="LN112"/>
      <c r="LO112"/>
      <c r="LP112"/>
      <c r="LQ112"/>
      <c r="LR112"/>
      <c r="LS112"/>
      <c r="LT112"/>
      <c r="LU112"/>
      <c r="LV112"/>
      <c r="LW112"/>
      <c r="LX112"/>
      <c r="LY112"/>
      <c r="LZ112"/>
      <c r="MA112"/>
      <c r="MB112"/>
      <c r="MC112"/>
      <c r="MD112"/>
      <c r="ME112"/>
      <c r="MF112"/>
      <c r="MG112"/>
      <c r="MH112"/>
      <c r="MI112"/>
      <c r="MJ112"/>
      <c r="MK112"/>
      <c r="ML112"/>
      <c r="MM112"/>
      <c r="MN112"/>
      <c r="MO112"/>
      <c r="MP112"/>
      <c r="MQ112"/>
      <c r="MR112"/>
      <c r="MS112"/>
      <c r="MT112"/>
      <c r="MU112"/>
      <c r="MV112"/>
      <c r="MW112"/>
      <c r="MX112"/>
      <c r="MY112"/>
      <c r="MZ112"/>
      <c r="NA112"/>
      <c r="NB112"/>
      <c r="NC112"/>
      <c r="ND112"/>
      <c r="NE112"/>
      <c r="NF112"/>
      <c r="NG112"/>
      <c r="NH112"/>
      <c r="NI112"/>
      <c r="NJ112"/>
      <c r="NK112"/>
      <c r="NL112"/>
      <c r="NM112"/>
      <c r="NN112"/>
      <c r="NO112"/>
      <c r="NP112"/>
      <c r="NQ112"/>
      <c r="NR112"/>
      <c r="NS112"/>
      <c r="NT112"/>
      <c r="NU112"/>
      <c r="NV112"/>
      <c r="NW112"/>
      <c r="NX112"/>
      <c r="NY112"/>
      <c r="NZ112"/>
      <c r="OA112"/>
      <c r="OB112"/>
      <c r="OC112"/>
      <c r="OD112"/>
      <c r="OE112"/>
      <c r="OF112"/>
      <c r="OG112"/>
      <c r="OH112"/>
      <c r="OI112"/>
      <c r="OJ112"/>
      <c r="OK112"/>
      <c r="OL112"/>
      <c r="OM112"/>
      <c r="ON112"/>
      <c r="OO112"/>
      <c r="OP112"/>
      <c r="OQ112"/>
      <c r="OR112"/>
      <c r="OS112"/>
      <c r="OT112"/>
      <c r="OU112"/>
      <c r="OV112"/>
      <c r="OW112"/>
      <c r="OX112"/>
      <c r="OY112"/>
      <c r="OZ112"/>
      <c r="PA112"/>
      <c r="PB112"/>
      <c r="PC112"/>
      <c r="PD112"/>
      <c r="PE112"/>
      <c r="PF112"/>
      <c r="PG112"/>
      <c r="PH112"/>
      <c r="PI112"/>
      <c r="PJ112"/>
      <c r="PK112"/>
      <c r="PL112"/>
      <c r="PM112"/>
      <c r="PN112"/>
      <c r="PO112"/>
      <c r="PP112"/>
      <c r="PQ112"/>
      <c r="PR112"/>
      <c r="PS112"/>
      <c r="PT112"/>
      <c r="PU112"/>
      <c r="PV112"/>
      <c r="PW112"/>
      <c r="PX112"/>
      <c r="PY112"/>
      <c r="PZ112"/>
      <c r="QA112"/>
      <c r="QB112"/>
      <c r="QC112"/>
      <c r="QD112"/>
      <c r="QE112"/>
      <c r="QF112"/>
      <c r="QG112"/>
      <c r="QH112"/>
      <c r="QI112"/>
      <c r="QJ112"/>
      <c r="QK112"/>
      <c r="QL112"/>
      <c r="QM112"/>
      <c r="QN112"/>
      <c r="QO112"/>
      <c r="QP112"/>
      <c r="QQ112"/>
      <c r="QR112"/>
      <c r="QS112"/>
      <c r="QT112"/>
      <c r="QU112"/>
      <c r="QV112"/>
      <c r="QW112"/>
      <c r="QX112"/>
      <c r="QY112"/>
      <c r="QZ112"/>
      <c r="RA112"/>
      <c r="RB112"/>
      <c r="RC112"/>
      <c r="RD112"/>
      <c r="RE112"/>
      <c r="RF112"/>
    </row>
    <row r="113" spans="1:474">
      <c r="A113" s="242">
        <v>51</v>
      </c>
      <c r="B113" s="242" t="s">
        <v>190</v>
      </c>
      <c r="C113" s="242" t="s">
        <v>87</v>
      </c>
      <c r="D113" s="233">
        <v>14.25</v>
      </c>
      <c r="E113" s="233">
        <v>14</v>
      </c>
      <c r="F113" s="233">
        <v>15</v>
      </c>
      <c r="G113" s="233"/>
      <c r="H113" s="233"/>
      <c r="I113" s="23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  <c r="KX113"/>
      <c r="KY113"/>
      <c r="KZ113"/>
      <c r="LA113"/>
      <c r="LB113"/>
      <c r="LC113"/>
      <c r="LD113"/>
      <c r="LE113"/>
      <c r="LF113"/>
      <c r="LG113"/>
      <c r="LH113"/>
      <c r="LI113"/>
      <c r="LJ113"/>
      <c r="LK113"/>
      <c r="LL113"/>
      <c r="LM113"/>
      <c r="LN113"/>
      <c r="LO113"/>
      <c r="LP113"/>
      <c r="LQ113"/>
      <c r="LR113"/>
      <c r="LS113"/>
      <c r="LT113"/>
      <c r="LU113"/>
      <c r="LV113"/>
      <c r="LW113"/>
      <c r="LX113"/>
      <c r="LY113"/>
      <c r="LZ113"/>
      <c r="MA113"/>
      <c r="MB113"/>
      <c r="MC113"/>
      <c r="MD113"/>
      <c r="ME113"/>
      <c r="MF113"/>
      <c r="MG113"/>
      <c r="MH113"/>
      <c r="MI113"/>
      <c r="MJ113"/>
      <c r="MK113"/>
      <c r="ML113"/>
      <c r="MM113"/>
      <c r="MN113"/>
      <c r="MO113"/>
      <c r="MP113"/>
      <c r="MQ113"/>
      <c r="MR113"/>
      <c r="MS113"/>
      <c r="MT113"/>
      <c r="MU113"/>
      <c r="MV113"/>
      <c r="MW113"/>
      <c r="MX113"/>
      <c r="MY113"/>
      <c r="MZ113"/>
      <c r="NA113"/>
      <c r="NB113"/>
      <c r="NC113"/>
      <c r="ND113"/>
      <c r="NE113"/>
      <c r="NF113"/>
      <c r="NG113"/>
      <c r="NH113"/>
      <c r="NI113"/>
      <c r="NJ113"/>
      <c r="NK113"/>
      <c r="NL113"/>
      <c r="NM113"/>
      <c r="NN113"/>
      <c r="NO113"/>
      <c r="NP113"/>
      <c r="NQ113"/>
      <c r="NR113"/>
      <c r="NS113"/>
      <c r="NT113"/>
      <c r="NU113"/>
      <c r="NV113"/>
      <c r="NW113"/>
      <c r="NX113"/>
      <c r="NY113"/>
      <c r="NZ113"/>
      <c r="OA113"/>
      <c r="OB113"/>
      <c r="OC113"/>
      <c r="OD113"/>
      <c r="OE113"/>
      <c r="OF113"/>
      <c r="OG113"/>
      <c r="OH113"/>
      <c r="OI113"/>
      <c r="OJ113"/>
      <c r="OK113"/>
      <c r="OL113"/>
      <c r="OM113"/>
      <c r="ON113"/>
      <c r="OO113"/>
      <c r="OP113"/>
      <c r="OQ113"/>
      <c r="OR113"/>
      <c r="OS113"/>
      <c r="OT113"/>
      <c r="OU113"/>
      <c r="OV113"/>
      <c r="OW113"/>
      <c r="OX113"/>
      <c r="OY113"/>
      <c r="OZ113"/>
      <c r="PA113"/>
      <c r="PB113"/>
      <c r="PC113"/>
      <c r="PD113"/>
      <c r="PE113"/>
      <c r="PF113"/>
      <c r="PG113"/>
      <c r="PH113"/>
      <c r="PI113"/>
      <c r="PJ113"/>
      <c r="PK113"/>
      <c r="PL113"/>
      <c r="PM113"/>
      <c r="PN113"/>
      <c r="PO113"/>
      <c r="PP113"/>
      <c r="PQ113"/>
      <c r="PR113"/>
      <c r="PS113"/>
      <c r="PT113"/>
      <c r="PU113"/>
      <c r="PV113"/>
      <c r="PW113"/>
      <c r="PX113"/>
      <c r="PY113"/>
      <c r="PZ113"/>
      <c r="QA113"/>
      <c r="QB113"/>
      <c r="QC113"/>
      <c r="QD113"/>
      <c r="QE113"/>
      <c r="QF113"/>
      <c r="QG113"/>
      <c r="QH113"/>
      <c r="QI113"/>
      <c r="QJ113"/>
      <c r="QK113"/>
      <c r="QL113"/>
      <c r="QM113"/>
      <c r="QN113"/>
      <c r="QO113"/>
      <c r="QP113"/>
      <c r="QQ113"/>
      <c r="QR113"/>
      <c r="QS113"/>
      <c r="QT113"/>
      <c r="QU113"/>
      <c r="QV113"/>
      <c r="QW113"/>
      <c r="QX113"/>
      <c r="QY113"/>
      <c r="QZ113"/>
      <c r="RA113"/>
      <c r="RB113"/>
      <c r="RC113"/>
      <c r="RD113"/>
      <c r="RE113"/>
      <c r="RF113"/>
    </row>
    <row r="114" spans="1:474">
      <c r="A114" s="242">
        <v>52</v>
      </c>
      <c r="B114" s="242" t="s">
        <v>190</v>
      </c>
      <c r="C114" s="242" t="s">
        <v>88</v>
      </c>
      <c r="D114" s="233">
        <v>225</v>
      </c>
      <c r="E114" s="233">
        <v>225</v>
      </c>
      <c r="F114" s="233">
        <v>225</v>
      </c>
      <c r="G114" s="233"/>
      <c r="H114" s="233"/>
      <c r="I114" s="233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  <c r="JD114"/>
      <c r="JE114"/>
      <c r="JF114"/>
      <c r="JG114"/>
      <c r="JH114"/>
      <c r="JI114"/>
      <c r="JJ114"/>
      <c r="JK114"/>
      <c r="JL114"/>
      <c r="JM114"/>
      <c r="JN114"/>
      <c r="JO114"/>
      <c r="JP114"/>
      <c r="JQ114"/>
      <c r="JR114"/>
      <c r="JS114"/>
      <c r="JT114"/>
      <c r="JU114"/>
      <c r="JV114"/>
      <c r="JW114"/>
      <c r="JX114"/>
      <c r="JY114"/>
      <c r="JZ114"/>
      <c r="KA114"/>
      <c r="KB114"/>
      <c r="KC114"/>
      <c r="KD114"/>
      <c r="KE114"/>
      <c r="KF114"/>
      <c r="KG114"/>
      <c r="KH114"/>
      <c r="KI114"/>
      <c r="KJ114"/>
      <c r="KK114"/>
      <c r="KL114"/>
      <c r="KM114"/>
      <c r="KN114"/>
      <c r="KO114"/>
      <c r="KP114"/>
      <c r="KQ114"/>
      <c r="KR114"/>
      <c r="KS114"/>
      <c r="KT114"/>
      <c r="KU114"/>
      <c r="KV114"/>
      <c r="KW114"/>
      <c r="KX114"/>
      <c r="KY114"/>
      <c r="KZ114"/>
      <c r="LA114"/>
      <c r="LB114"/>
      <c r="LC114"/>
      <c r="LD114"/>
      <c r="LE114"/>
      <c r="LF114"/>
      <c r="LG114"/>
      <c r="LH114"/>
      <c r="LI114"/>
      <c r="LJ114"/>
      <c r="LK114"/>
      <c r="LL114"/>
      <c r="LM114"/>
      <c r="LN114"/>
      <c r="LO114"/>
      <c r="LP114"/>
      <c r="LQ114"/>
      <c r="LR114"/>
      <c r="LS114"/>
      <c r="LT114"/>
      <c r="LU114"/>
      <c r="LV114"/>
      <c r="LW114"/>
      <c r="LX114"/>
      <c r="LY114"/>
      <c r="LZ114"/>
      <c r="MA114"/>
      <c r="MB114"/>
      <c r="MC114"/>
      <c r="MD114"/>
      <c r="ME114"/>
      <c r="MF114"/>
      <c r="MG114"/>
      <c r="MH114"/>
      <c r="MI114"/>
      <c r="MJ114"/>
      <c r="MK114"/>
      <c r="ML114"/>
      <c r="MM114"/>
      <c r="MN114"/>
      <c r="MO114"/>
      <c r="MP114"/>
      <c r="MQ114"/>
      <c r="MR114"/>
      <c r="MS114"/>
      <c r="MT114"/>
      <c r="MU114"/>
      <c r="MV114"/>
      <c r="MW114"/>
      <c r="MX114"/>
      <c r="MY114"/>
      <c r="MZ114"/>
      <c r="NA114"/>
      <c r="NB114"/>
      <c r="NC114"/>
      <c r="ND114"/>
      <c r="NE114"/>
      <c r="NF114"/>
      <c r="NG114"/>
      <c r="NH114"/>
      <c r="NI114"/>
      <c r="NJ114"/>
      <c r="NK114"/>
      <c r="NL114"/>
      <c r="NM114"/>
      <c r="NN114"/>
      <c r="NO114"/>
      <c r="NP114"/>
      <c r="NQ114"/>
      <c r="NR114"/>
      <c r="NS114"/>
      <c r="NT114"/>
      <c r="NU114"/>
      <c r="NV114"/>
      <c r="NW114"/>
      <c r="NX114"/>
      <c r="NY114"/>
      <c r="NZ114"/>
      <c r="OA114"/>
      <c r="OB114"/>
      <c r="OC114"/>
      <c r="OD114"/>
      <c r="OE114"/>
      <c r="OF114"/>
      <c r="OG114"/>
      <c r="OH114"/>
      <c r="OI114"/>
      <c r="OJ114"/>
      <c r="OK114"/>
      <c r="OL114"/>
      <c r="OM114"/>
      <c r="ON114"/>
      <c r="OO114"/>
      <c r="OP114"/>
      <c r="OQ114"/>
      <c r="OR114"/>
      <c r="OS114"/>
      <c r="OT114"/>
      <c r="OU114"/>
      <c r="OV114"/>
      <c r="OW114"/>
      <c r="OX114"/>
      <c r="OY114"/>
      <c r="OZ114"/>
      <c r="PA114"/>
      <c r="PB114"/>
      <c r="PC114"/>
      <c r="PD114"/>
      <c r="PE114"/>
      <c r="PF114"/>
      <c r="PG114"/>
      <c r="PH114"/>
      <c r="PI114"/>
      <c r="PJ114"/>
      <c r="PK114"/>
      <c r="PL114"/>
      <c r="PM114"/>
      <c r="PN114"/>
      <c r="PO114"/>
      <c r="PP114"/>
      <c r="PQ114"/>
      <c r="PR114"/>
      <c r="PS114"/>
      <c r="PT114"/>
      <c r="PU114"/>
      <c r="PV114"/>
      <c r="PW114"/>
      <c r="PX114"/>
      <c r="PY114"/>
      <c r="PZ114"/>
      <c r="QA114"/>
      <c r="QB114"/>
      <c r="QC114"/>
      <c r="QD114"/>
      <c r="QE114"/>
      <c r="QF114"/>
      <c r="QG114"/>
      <c r="QH114"/>
      <c r="QI114"/>
      <c r="QJ114"/>
      <c r="QK114"/>
      <c r="QL114"/>
      <c r="QM114"/>
      <c r="QN114"/>
      <c r="QO114"/>
      <c r="QP114"/>
      <c r="QQ114"/>
      <c r="QR114"/>
      <c r="QS114"/>
      <c r="QT114"/>
      <c r="QU114"/>
      <c r="QV114"/>
      <c r="QW114"/>
      <c r="QX114"/>
      <c r="QY114"/>
      <c r="QZ114"/>
      <c r="RA114"/>
      <c r="RB114"/>
      <c r="RC114"/>
      <c r="RD114"/>
      <c r="RE114"/>
      <c r="RF114"/>
    </row>
    <row r="115" spans="1:474">
      <c r="A115" s="242">
        <v>52</v>
      </c>
      <c r="B115" s="242" t="s">
        <v>179</v>
      </c>
      <c r="C115" s="242" t="s">
        <v>88</v>
      </c>
      <c r="D115" s="233">
        <v>300</v>
      </c>
      <c r="E115" s="233">
        <v>300</v>
      </c>
      <c r="F115" s="233">
        <v>300</v>
      </c>
      <c r="G115" s="233"/>
      <c r="H115" s="233"/>
      <c r="I115" s="233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  <c r="JD115"/>
      <c r="JE115"/>
      <c r="JF115"/>
      <c r="JG115"/>
      <c r="JH115"/>
      <c r="JI115"/>
      <c r="JJ115"/>
      <c r="JK115"/>
      <c r="JL115"/>
      <c r="JM115"/>
      <c r="JN115"/>
      <c r="JO115"/>
      <c r="JP115"/>
      <c r="JQ115"/>
      <c r="JR115"/>
      <c r="JS115"/>
      <c r="JT115"/>
      <c r="JU115"/>
      <c r="JV115"/>
      <c r="JW115"/>
      <c r="JX115"/>
      <c r="JY115"/>
      <c r="JZ115"/>
      <c r="KA115"/>
      <c r="KB115"/>
      <c r="KC115"/>
      <c r="KD115"/>
      <c r="KE115"/>
      <c r="KF115"/>
      <c r="KG115"/>
      <c r="KH115"/>
      <c r="KI115"/>
      <c r="KJ115"/>
      <c r="KK115"/>
      <c r="KL115"/>
      <c r="KM115"/>
      <c r="KN115"/>
      <c r="KO115"/>
      <c r="KP115"/>
      <c r="KQ115"/>
      <c r="KR115"/>
      <c r="KS115"/>
      <c r="KT115"/>
      <c r="KU115"/>
      <c r="KV115"/>
      <c r="KW115"/>
      <c r="KX115"/>
      <c r="KY115"/>
      <c r="KZ115"/>
      <c r="LA115"/>
      <c r="LB115"/>
      <c r="LC115"/>
      <c r="LD115"/>
      <c r="LE115"/>
      <c r="LF115"/>
      <c r="LG115"/>
      <c r="LH115"/>
      <c r="LI115"/>
      <c r="LJ115"/>
      <c r="LK115"/>
      <c r="LL115"/>
      <c r="LM115"/>
      <c r="LN115"/>
      <c r="LO115"/>
      <c r="LP115"/>
      <c r="LQ115"/>
      <c r="LR115"/>
      <c r="LS115"/>
      <c r="LT115"/>
      <c r="LU115"/>
      <c r="LV115"/>
      <c r="LW115"/>
      <c r="LX115"/>
      <c r="LY115"/>
      <c r="LZ115"/>
      <c r="MA115"/>
      <c r="MB115"/>
      <c r="MC115"/>
      <c r="MD115"/>
      <c r="ME115"/>
      <c r="MF115"/>
      <c r="MG115"/>
      <c r="MH115"/>
      <c r="MI115"/>
      <c r="MJ115"/>
      <c r="MK115"/>
      <c r="ML115"/>
      <c r="MM115"/>
      <c r="MN115"/>
      <c r="MO115"/>
      <c r="MP115"/>
      <c r="MQ115"/>
      <c r="MR115"/>
      <c r="MS115"/>
      <c r="MT115"/>
      <c r="MU115"/>
      <c r="MV115"/>
      <c r="MW115"/>
      <c r="MX115"/>
      <c r="MY115"/>
      <c r="MZ115"/>
      <c r="NA115"/>
      <c r="NB115"/>
      <c r="NC115"/>
      <c r="ND115"/>
      <c r="NE115"/>
      <c r="NF115"/>
      <c r="NG115"/>
      <c r="NH115"/>
      <c r="NI115"/>
      <c r="NJ115"/>
      <c r="NK115"/>
      <c r="NL115"/>
      <c r="NM115"/>
      <c r="NN115"/>
      <c r="NO115"/>
      <c r="NP115"/>
      <c r="NQ115"/>
      <c r="NR115"/>
      <c r="NS115"/>
      <c r="NT115"/>
      <c r="NU115"/>
      <c r="NV115"/>
      <c r="NW115"/>
      <c r="NX115"/>
      <c r="NY115"/>
      <c r="NZ115"/>
      <c r="OA115"/>
      <c r="OB115"/>
      <c r="OC115"/>
      <c r="OD115"/>
      <c r="OE115"/>
      <c r="OF115"/>
      <c r="OG115"/>
      <c r="OH115"/>
      <c r="OI115"/>
      <c r="OJ115"/>
      <c r="OK115"/>
      <c r="OL115"/>
      <c r="OM115"/>
      <c r="ON115"/>
      <c r="OO115"/>
      <c r="OP115"/>
      <c r="OQ115"/>
      <c r="OR115"/>
      <c r="OS115"/>
      <c r="OT115"/>
      <c r="OU115"/>
      <c r="OV115"/>
      <c r="OW115"/>
      <c r="OX115"/>
      <c r="OY115"/>
      <c r="OZ115"/>
      <c r="PA115"/>
      <c r="PB115"/>
      <c r="PC115"/>
      <c r="PD115"/>
      <c r="PE115"/>
      <c r="PF115"/>
      <c r="PG115"/>
      <c r="PH115"/>
      <c r="PI115"/>
      <c r="PJ115"/>
      <c r="PK115"/>
      <c r="PL115"/>
      <c r="PM115"/>
      <c r="PN115"/>
      <c r="PO115"/>
      <c r="PP115"/>
      <c r="PQ115"/>
      <c r="PR115"/>
      <c r="PS115"/>
      <c r="PT115"/>
      <c r="PU115"/>
      <c r="PV115"/>
      <c r="PW115"/>
      <c r="PX115"/>
      <c r="PY115"/>
      <c r="PZ115"/>
      <c r="QA115"/>
      <c r="QB115"/>
      <c r="QC115"/>
      <c r="QD115"/>
      <c r="QE115"/>
      <c r="QF115"/>
      <c r="QG115"/>
      <c r="QH115"/>
      <c r="QI115"/>
      <c r="QJ115"/>
      <c r="QK115"/>
      <c r="QL115"/>
      <c r="QM115"/>
      <c r="QN115"/>
      <c r="QO115"/>
      <c r="QP115"/>
      <c r="QQ115"/>
      <c r="QR115"/>
      <c r="QS115"/>
      <c r="QT115"/>
      <c r="QU115"/>
      <c r="QV115"/>
      <c r="QW115"/>
      <c r="QX115"/>
      <c r="QY115"/>
      <c r="QZ115"/>
      <c r="RA115"/>
      <c r="RB115"/>
      <c r="RC115"/>
      <c r="RD115"/>
      <c r="RE115"/>
      <c r="RF115"/>
    </row>
    <row r="116" spans="1:474">
      <c r="A116" s="242">
        <v>52</v>
      </c>
      <c r="B116" s="242" t="s">
        <v>182</v>
      </c>
      <c r="C116" s="242" t="s">
        <v>88</v>
      </c>
      <c r="D116" s="233">
        <v>275</v>
      </c>
      <c r="E116" s="233">
        <v>200</v>
      </c>
      <c r="F116" s="233">
        <v>350</v>
      </c>
      <c r="G116" s="233"/>
      <c r="H116" s="233"/>
      <c r="I116" s="233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  <c r="JD116"/>
      <c r="JE116"/>
      <c r="JF116"/>
      <c r="JG116"/>
      <c r="JH116"/>
      <c r="JI116"/>
      <c r="JJ116"/>
      <c r="JK116"/>
      <c r="JL116"/>
      <c r="JM116"/>
      <c r="JN116"/>
      <c r="JO116"/>
      <c r="JP116"/>
      <c r="JQ116"/>
      <c r="JR116"/>
      <c r="JS116"/>
      <c r="JT116"/>
      <c r="JU116"/>
      <c r="JV116"/>
      <c r="JW116"/>
      <c r="JX116"/>
      <c r="JY116"/>
      <c r="JZ116"/>
      <c r="KA116"/>
      <c r="KB116"/>
      <c r="KC116"/>
      <c r="KD116"/>
      <c r="KE116"/>
      <c r="KF116"/>
      <c r="KG116"/>
      <c r="KH116"/>
      <c r="KI116"/>
      <c r="KJ116"/>
      <c r="KK116"/>
      <c r="KL116"/>
      <c r="KM116"/>
      <c r="KN116"/>
      <c r="KO116"/>
      <c r="KP116"/>
      <c r="KQ116"/>
      <c r="KR116"/>
      <c r="KS116"/>
      <c r="KT116"/>
      <c r="KU116"/>
      <c r="KV116"/>
      <c r="KW116"/>
      <c r="KX116"/>
      <c r="KY116"/>
      <c r="KZ116"/>
      <c r="LA116"/>
      <c r="LB116"/>
      <c r="LC116"/>
      <c r="LD116"/>
      <c r="LE116"/>
      <c r="LF116"/>
      <c r="LG116"/>
      <c r="LH116"/>
      <c r="LI116"/>
      <c r="LJ116"/>
      <c r="LK116"/>
      <c r="LL116"/>
      <c r="LM116"/>
      <c r="LN116"/>
      <c r="LO116"/>
      <c r="LP116"/>
      <c r="LQ116"/>
      <c r="LR116"/>
      <c r="LS116"/>
      <c r="LT116"/>
      <c r="LU116"/>
      <c r="LV116"/>
      <c r="LW116"/>
      <c r="LX116"/>
      <c r="LY116"/>
      <c r="LZ116"/>
      <c r="MA116"/>
      <c r="MB116"/>
      <c r="MC116"/>
      <c r="MD116"/>
      <c r="ME116"/>
      <c r="MF116"/>
      <c r="MG116"/>
      <c r="MH116"/>
      <c r="MI116"/>
      <c r="MJ116"/>
      <c r="MK116"/>
      <c r="ML116"/>
      <c r="MM116"/>
      <c r="MN116"/>
      <c r="MO116"/>
      <c r="MP116"/>
      <c r="MQ116"/>
      <c r="MR116"/>
      <c r="MS116"/>
      <c r="MT116"/>
      <c r="MU116"/>
      <c r="MV116"/>
      <c r="MW116"/>
      <c r="MX116"/>
      <c r="MY116"/>
      <c r="MZ116"/>
      <c r="NA116"/>
      <c r="NB116"/>
      <c r="NC116"/>
      <c r="ND116"/>
      <c r="NE116"/>
      <c r="NF116"/>
      <c r="NG116"/>
      <c r="NH116"/>
      <c r="NI116"/>
      <c r="NJ116"/>
      <c r="NK116"/>
      <c r="NL116"/>
      <c r="NM116"/>
      <c r="NN116"/>
      <c r="NO116"/>
      <c r="NP116"/>
      <c r="NQ116"/>
      <c r="NR116"/>
      <c r="NS116"/>
      <c r="NT116"/>
      <c r="NU116"/>
      <c r="NV116"/>
      <c r="NW116"/>
      <c r="NX116"/>
      <c r="NY116"/>
      <c r="NZ116"/>
      <c r="OA116"/>
      <c r="OB116"/>
      <c r="OC116"/>
      <c r="OD116"/>
      <c r="OE116"/>
      <c r="OF116"/>
      <c r="OG116"/>
      <c r="OH116"/>
      <c r="OI116"/>
      <c r="OJ116"/>
      <c r="OK116"/>
      <c r="OL116"/>
      <c r="OM116"/>
      <c r="ON116"/>
      <c r="OO116"/>
      <c r="OP116"/>
      <c r="OQ116"/>
      <c r="OR116"/>
      <c r="OS116"/>
      <c r="OT116"/>
      <c r="OU116"/>
      <c r="OV116"/>
      <c r="OW116"/>
      <c r="OX116"/>
      <c r="OY116"/>
      <c r="OZ116"/>
      <c r="PA116"/>
      <c r="PB116"/>
      <c r="PC116"/>
      <c r="PD116"/>
      <c r="PE116"/>
      <c r="PF116"/>
      <c r="PG116"/>
      <c r="PH116"/>
      <c r="PI116"/>
      <c r="PJ116"/>
      <c r="PK116"/>
      <c r="PL116"/>
      <c r="PM116"/>
      <c r="PN116"/>
      <c r="PO116"/>
      <c r="PP116"/>
      <c r="PQ116"/>
      <c r="PR116"/>
      <c r="PS116"/>
      <c r="PT116"/>
      <c r="PU116"/>
      <c r="PV116"/>
      <c r="PW116"/>
      <c r="PX116"/>
      <c r="PY116"/>
      <c r="PZ116"/>
      <c r="QA116"/>
      <c r="QB116"/>
      <c r="QC116"/>
      <c r="QD116"/>
      <c r="QE116"/>
      <c r="QF116"/>
      <c r="QG116"/>
      <c r="QH116"/>
      <c r="QI116"/>
      <c r="QJ116"/>
      <c r="QK116"/>
      <c r="QL116"/>
      <c r="QM116"/>
      <c r="QN116"/>
      <c r="QO116"/>
      <c r="QP116"/>
      <c r="QQ116"/>
      <c r="QR116"/>
      <c r="QS116"/>
      <c r="QT116"/>
      <c r="QU116"/>
      <c r="QV116"/>
      <c r="QW116"/>
      <c r="QX116"/>
      <c r="QY116"/>
      <c r="QZ116"/>
      <c r="RA116"/>
      <c r="RB116"/>
      <c r="RC116"/>
      <c r="RD116"/>
      <c r="RE116"/>
      <c r="RF116"/>
    </row>
    <row r="117" spans="1:474">
      <c r="A117" s="242">
        <v>53</v>
      </c>
      <c r="B117" s="242" t="s">
        <v>190</v>
      </c>
      <c r="C117" s="242" t="s">
        <v>89</v>
      </c>
      <c r="D117" s="233">
        <v>150</v>
      </c>
      <c r="E117" s="233">
        <v>150</v>
      </c>
      <c r="F117" s="233">
        <v>150</v>
      </c>
      <c r="G117" s="233"/>
      <c r="H117" s="233"/>
      <c r="I117" s="233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  <c r="JD117"/>
      <c r="JE117"/>
      <c r="JF117"/>
      <c r="JG117"/>
      <c r="JH117"/>
      <c r="JI117"/>
      <c r="JJ117"/>
      <c r="JK117"/>
      <c r="JL117"/>
      <c r="JM117"/>
      <c r="JN117"/>
      <c r="JO117"/>
      <c r="JP117"/>
      <c r="JQ117"/>
      <c r="JR117"/>
      <c r="JS117"/>
      <c r="JT117"/>
      <c r="JU117"/>
      <c r="JV117"/>
      <c r="JW117"/>
      <c r="JX117"/>
      <c r="JY117"/>
      <c r="JZ117"/>
      <c r="KA117"/>
      <c r="KB117"/>
      <c r="KC117"/>
      <c r="KD117"/>
      <c r="KE117"/>
      <c r="KF117"/>
      <c r="KG117"/>
      <c r="KH117"/>
      <c r="KI117"/>
      <c r="KJ117"/>
      <c r="KK117"/>
      <c r="KL117"/>
      <c r="KM117"/>
      <c r="KN117"/>
      <c r="KO117"/>
      <c r="KP117"/>
      <c r="KQ117"/>
      <c r="KR117"/>
      <c r="KS117"/>
      <c r="KT117"/>
      <c r="KU117"/>
      <c r="KV117"/>
      <c r="KW117"/>
      <c r="KX117"/>
      <c r="KY117"/>
      <c r="KZ117"/>
      <c r="LA117"/>
      <c r="LB117"/>
      <c r="LC117"/>
      <c r="LD117"/>
      <c r="LE117"/>
      <c r="LF117"/>
      <c r="LG117"/>
      <c r="LH117"/>
      <c r="LI117"/>
      <c r="LJ117"/>
      <c r="LK117"/>
      <c r="LL117"/>
      <c r="LM117"/>
      <c r="LN117"/>
      <c r="LO117"/>
      <c r="LP117"/>
      <c r="LQ117"/>
      <c r="LR117"/>
      <c r="LS117"/>
      <c r="LT117"/>
      <c r="LU117"/>
      <c r="LV117"/>
      <c r="LW117"/>
      <c r="LX117"/>
      <c r="LY117"/>
      <c r="LZ117"/>
      <c r="MA117"/>
      <c r="MB117"/>
      <c r="MC117"/>
      <c r="MD117"/>
      <c r="ME117"/>
      <c r="MF117"/>
      <c r="MG117"/>
      <c r="MH117"/>
      <c r="MI117"/>
      <c r="MJ117"/>
      <c r="MK117"/>
      <c r="ML117"/>
      <c r="MM117"/>
      <c r="MN117"/>
      <c r="MO117"/>
      <c r="MP117"/>
      <c r="MQ117"/>
      <c r="MR117"/>
      <c r="MS117"/>
      <c r="MT117"/>
      <c r="MU117"/>
      <c r="MV117"/>
      <c r="MW117"/>
      <c r="MX117"/>
      <c r="MY117"/>
      <c r="MZ117"/>
      <c r="NA117"/>
      <c r="NB117"/>
      <c r="NC117"/>
      <c r="ND117"/>
      <c r="NE117"/>
      <c r="NF117"/>
      <c r="NG117"/>
      <c r="NH117"/>
      <c r="NI117"/>
      <c r="NJ117"/>
      <c r="NK117"/>
      <c r="NL117"/>
      <c r="NM117"/>
      <c r="NN117"/>
      <c r="NO117"/>
      <c r="NP117"/>
      <c r="NQ117"/>
      <c r="NR117"/>
      <c r="NS117"/>
      <c r="NT117"/>
      <c r="NU117"/>
      <c r="NV117"/>
      <c r="NW117"/>
      <c r="NX117"/>
      <c r="NY117"/>
      <c r="NZ117"/>
      <c r="OA117"/>
      <c r="OB117"/>
      <c r="OC117"/>
      <c r="OD117"/>
      <c r="OE117"/>
      <c r="OF117"/>
      <c r="OG117"/>
      <c r="OH117"/>
      <c r="OI117"/>
      <c r="OJ117"/>
      <c r="OK117"/>
      <c r="OL117"/>
      <c r="OM117"/>
      <c r="ON117"/>
      <c r="OO117"/>
      <c r="OP117"/>
      <c r="OQ117"/>
      <c r="OR117"/>
      <c r="OS117"/>
      <c r="OT117"/>
      <c r="OU117"/>
      <c r="OV117"/>
      <c r="OW117"/>
      <c r="OX117"/>
      <c r="OY117"/>
      <c r="OZ117"/>
      <c r="PA117"/>
      <c r="PB117"/>
      <c r="PC117"/>
      <c r="PD117"/>
      <c r="PE117"/>
      <c r="PF117"/>
      <c r="PG117"/>
      <c r="PH117"/>
      <c r="PI117"/>
      <c r="PJ117"/>
      <c r="PK117"/>
      <c r="PL117"/>
      <c r="PM117"/>
      <c r="PN117"/>
      <c r="PO117"/>
      <c r="PP117"/>
      <c r="PQ117"/>
      <c r="PR117"/>
      <c r="PS117"/>
      <c r="PT117"/>
      <c r="PU117"/>
      <c r="PV117"/>
      <c r="PW117"/>
      <c r="PX117"/>
      <c r="PY117"/>
      <c r="PZ117"/>
      <c r="QA117"/>
      <c r="QB117"/>
      <c r="QC117"/>
      <c r="QD117"/>
      <c r="QE117"/>
      <c r="QF117"/>
      <c r="QG117"/>
      <c r="QH117"/>
      <c r="QI117"/>
      <c r="QJ117"/>
      <c r="QK117"/>
      <c r="QL117"/>
      <c r="QM117"/>
      <c r="QN117"/>
      <c r="QO117"/>
      <c r="QP117"/>
      <c r="QQ117"/>
      <c r="QR117"/>
      <c r="QS117"/>
      <c r="QT117"/>
      <c r="QU117"/>
      <c r="QV117"/>
      <c r="QW117"/>
      <c r="QX117"/>
      <c r="QY117"/>
      <c r="QZ117"/>
      <c r="RA117"/>
      <c r="RB117"/>
      <c r="RC117"/>
      <c r="RD117"/>
      <c r="RE117"/>
      <c r="RF117"/>
    </row>
    <row r="118" spans="1:474">
      <c r="A118" s="242">
        <v>53</v>
      </c>
      <c r="B118" s="242" t="s">
        <v>176</v>
      </c>
      <c r="C118" s="242" t="s">
        <v>89</v>
      </c>
      <c r="D118" s="233">
        <v>150</v>
      </c>
      <c r="E118" s="233">
        <v>150</v>
      </c>
      <c r="F118" s="233">
        <v>150</v>
      </c>
      <c r="G118" s="233"/>
      <c r="H118" s="233"/>
      <c r="I118" s="233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  <c r="JD118"/>
      <c r="JE118"/>
      <c r="JF118"/>
      <c r="JG118"/>
      <c r="JH118"/>
      <c r="JI118"/>
      <c r="JJ118"/>
      <c r="JK118"/>
      <c r="JL118"/>
      <c r="JM118"/>
      <c r="JN118"/>
      <c r="JO118"/>
      <c r="JP118"/>
      <c r="JQ118"/>
      <c r="JR118"/>
      <c r="JS118"/>
      <c r="JT118"/>
      <c r="JU118"/>
      <c r="JV118"/>
      <c r="JW118"/>
      <c r="JX118"/>
      <c r="JY118"/>
      <c r="JZ118"/>
      <c r="KA118"/>
      <c r="KB118"/>
      <c r="KC118"/>
      <c r="KD118"/>
      <c r="KE118"/>
      <c r="KF118"/>
      <c r="KG118"/>
      <c r="KH118"/>
      <c r="KI118"/>
      <c r="KJ118"/>
      <c r="KK118"/>
      <c r="KL118"/>
      <c r="KM118"/>
      <c r="KN118"/>
      <c r="KO118"/>
      <c r="KP118"/>
      <c r="KQ118"/>
      <c r="KR118"/>
      <c r="KS118"/>
      <c r="KT118"/>
      <c r="KU118"/>
      <c r="KV118"/>
      <c r="KW118"/>
      <c r="KX118"/>
      <c r="KY118"/>
      <c r="KZ118"/>
      <c r="LA118"/>
      <c r="LB118"/>
      <c r="LC118"/>
      <c r="LD118"/>
      <c r="LE118"/>
      <c r="LF118"/>
      <c r="LG118"/>
      <c r="LH118"/>
      <c r="LI118"/>
      <c r="LJ118"/>
      <c r="LK118"/>
      <c r="LL118"/>
      <c r="LM118"/>
      <c r="LN118"/>
      <c r="LO118"/>
      <c r="LP118"/>
      <c r="LQ118"/>
      <c r="LR118"/>
      <c r="LS118"/>
      <c r="LT118"/>
      <c r="LU118"/>
      <c r="LV118"/>
      <c r="LW118"/>
      <c r="LX118"/>
      <c r="LY118"/>
      <c r="LZ118"/>
      <c r="MA118"/>
      <c r="MB118"/>
      <c r="MC118"/>
      <c r="MD118"/>
      <c r="ME118"/>
      <c r="MF118"/>
      <c r="MG118"/>
      <c r="MH118"/>
      <c r="MI118"/>
      <c r="MJ118"/>
      <c r="MK118"/>
      <c r="ML118"/>
      <c r="MM118"/>
      <c r="MN118"/>
      <c r="MO118"/>
      <c r="MP118"/>
      <c r="MQ118"/>
      <c r="MR118"/>
      <c r="MS118"/>
      <c r="MT118"/>
      <c r="MU118"/>
      <c r="MV118"/>
      <c r="MW118"/>
      <c r="MX118"/>
      <c r="MY118"/>
      <c r="MZ118"/>
      <c r="NA118"/>
      <c r="NB118"/>
      <c r="NC118"/>
      <c r="ND118"/>
      <c r="NE118"/>
      <c r="NF118"/>
      <c r="NG118"/>
      <c r="NH118"/>
      <c r="NI118"/>
      <c r="NJ118"/>
      <c r="NK118"/>
      <c r="NL118"/>
      <c r="NM118"/>
      <c r="NN118"/>
      <c r="NO118"/>
      <c r="NP118"/>
      <c r="NQ118"/>
      <c r="NR118"/>
      <c r="NS118"/>
      <c r="NT118"/>
      <c r="NU118"/>
      <c r="NV118"/>
      <c r="NW118"/>
      <c r="NX118"/>
      <c r="NY118"/>
      <c r="NZ118"/>
      <c r="OA118"/>
      <c r="OB118"/>
      <c r="OC118"/>
      <c r="OD118"/>
      <c r="OE118"/>
      <c r="OF118"/>
      <c r="OG118"/>
      <c r="OH118"/>
      <c r="OI118"/>
      <c r="OJ118"/>
      <c r="OK118"/>
      <c r="OL118"/>
      <c r="OM118"/>
      <c r="ON118"/>
      <c r="OO118"/>
      <c r="OP118"/>
      <c r="OQ118"/>
      <c r="OR118"/>
      <c r="OS118"/>
      <c r="OT118"/>
      <c r="OU118"/>
      <c r="OV118"/>
      <c r="OW118"/>
      <c r="OX118"/>
      <c r="OY118"/>
      <c r="OZ118"/>
      <c r="PA118"/>
      <c r="PB118"/>
      <c r="PC118"/>
      <c r="PD118"/>
      <c r="PE118"/>
      <c r="PF118"/>
      <c r="PG118"/>
      <c r="PH118"/>
      <c r="PI118"/>
      <c r="PJ118"/>
      <c r="PK118"/>
      <c r="PL118"/>
      <c r="PM118"/>
      <c r="PN118"/>
      <c r="PO118"/>
      <c r="PP118"/>
      <c r="PQ118"/>
      <c r="PR118"/>
      <c r="PS118"/>
      <c r="PT118"/>
      <c r="PU118"/>
      <c r="PV118"/>
      <c r="PW118"/>
      <c r="PX118"/>
      <c r="PY118"/>
      <c r="PZ118"/>
      <c r="QA118"/>
      <c r="QB118"/>
      <c r="QC118"/>
      <c r="QD118"/>
      <c r="QE118"/>
      <c r="QF118"/>
      <c r="QG118"/>
      <c r="QH118"/>
      <c r="QI118"/>
      <c r="QJ118"/>
      <c r="QK118"/>
      <c r="QL118"/>
      <c r="QM118"/>
      <c r="QN118"/>
      <c r="QO118"/>
      <c r="QP118"/>
      <c r="QQ118"/>
      <c r="QR118"/>
      <c r="QS118"/>
      <c r="QT118"/>
      <c r="QU118"/>
      <c r="QV118"/>
      <c r="QW118"/>
      <c r="QX118"/>
      <c r="QY118"/>
      <c r="QZ118"/>
      <c r="RA118"/>
      <c r="RB118"/>
      <c r="RC118"/>
      <c r="RD118"/>
      <c r="RE118"/>
      <c r="RF118"/>
    </row>
    <row r="119" spans="1:474">
      <c r="A119" s="242">
        <v>54</v>
      </c>
      <c r="B119" s="242" t="s">
        <v>190</v>
      </c>
      <c r="C119" s="242" t="s">
        <v>90</v>
      </c>
      <c r="D119" s="233">
        <v>12</v>
      </c>
      <c r="E119" s="233">
        <v>12</v>
      </c>
      <c r="F119" s="233">
        <v>12</v>
      </c>
      <c r="G119" s="233"/>
      <c r="H119" s="233"/>
      <c r="I119" s="233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  <c r="JC119"/>
      <c r="JD119"/>
      <c r="JE119"/>
      <c r="JF119"/>
      <c r="JG119"/>
      <c r="JH119"/>
      <c r="JI119"/>
      <c r="JJ119"/>
      <c r="JK119"/>
      <c r="JL119"/>
      <c r="JM119"/>
      <c r="JN119"/>
      <c r="JO119"/>
      <c r="JP119"/>
      <c r="JQ119"/>
      <c r="JR119"/>
      <c r="JS119"/>
      <c r="JT119"/>
      <c r="JU119"/>
      <c r="JV119"/>
      <c r="JW119"/>
      <c r="JX119"/>
      <c r="JY119"/>
      <c r="JZ119"/>
      <c r="KA119"/>
      <c r="KB119"/>
      <c r="KC119"/>
      <c r="KD119"/>
      <c r="KE119"/>
      <c r="KF119"/>
      <c r="KG119"/>
      <c r="KH119"/>
      <c r="KI119"/>
      <c r="KJ119"/>
      <c r="KK119"/>
      <c r="KL119"/>
      <c r="KM119"/>
      <c r="KN119"/>
      <c r="KO119"/>
      <c r="KP119"/>
      <c r="KQ119"/>
      <c r="KR119"/>
      <c r="KS119"/>
      <c r="KT119"/>
      <c r="KU119"/>
      <c r="KV119"/>
      <c r="KW119"/>
      <c r="KX119"/>
      <c r="KY119"/>
      <c r="KZ119"/>
      <c r="LA119"/>
      <c r="LB119"/>
      <c r="LC119"/>
      <c r="LD119"/>
      <c r="LE119"/>
      <c r="LF119"/>
      <c r="LG119"/>
      <c r="LH119"/>
      <c r="LI119"/>
      <c r="LJ119"/>
      <c r="LK119"/>
      <c r="LL119"/>
      <c r="LM119"/>
      <c r="LN119"/>
      <c r="LO119"/>
      <c r="LP119"/>
      <c r="LQ119"/>
      <c r="LR119"/>
      <c r="LS119"/>
      <c r="LT119"/>
      <c r="LU119"/>
      <c r="LV119"/>
      <c r="LW119"/>
      <c r="LX119"/>
      <c r="LY119"/>
      <c r="LZ119"/>
      <c r="MA119"/>
      <c r="MB119"/>
      <c r="MC119"/>
      <c r="MD119"/>
      <c r="ME119"/>
      <c r="MF119"/>
      <c r="MG119"/>
      <c r="MH119"/>
      <c r="MI119"/>
      <c r="MJ119"/>
      <c r="MK119"/>
      <c r="ML119"/>
      <c r="MM119"/>
      <c r="MN119"/>
      <c r="MO119"/>
      <c r="MP119"/>
      <c r="MQ119"/>
      <c r="MR119"/>
      <c r="MS119"/>
      <c r="MT119"/>
      <c r="MU119"/>
      <c r="MV119"/>
      <c r="MW119"/>
      <c r="MX119"/>
      <c r="MY119"/>
      <c r="MZ119"/>
      <c r="NA119"/>
      <c r="NB119"/>
      <c r="NC119"/>
      <c r="ND119"/>
      <c r="NE119"/>
      <c r="NF119"/>
      <c r="NG119"/>
      <c r="NH119"/>
      <c r="NI119"/>
      <c r="NJ119"/>
      <c r="NK119"/>
      <c r="NL119"/>
      <c r="NM119"/>
      <c r="NN119"/>
      <c r="NO119"/>
      <c r="NP119"/>
      <c r="NQ119"/>
      <c r="NR119"/>
      <c r="NS119"/>
      <c r="NT119"/>
      <c r="NU119"/>
      <c r="NV119"/>
      <c r="NW119"/>
      <c r="NX119"/>
      <c r="NY119"/>
      <c r="NZ119"/>
      <c r="OA119"/>
      <c r="OB119"/>
      <c r="OC119"/>
      <c r="OD119"/>
      <c r="OE119"/>
      <c r="OF119"/>
      <c r="OG119"/>
      <c r="OH119"/>
      <c r="OI119"/>
      <c r="OJ119"/>
      <c r="OK119"/>
      <c r="OL119"/>
      <c r="OM119"/>
      <c r="ON119"/>
      <c r="OO119"/>
      <c r="OP119"/>
      <c r="OQ119"/>
      <c r="OR119"/>
      <c r="OS119"/>
      <c r="OT119"/>
      <c r="OU119"/>
      <c r="OV119"/>
      <c r="OW119"/>
      <c r="OX119"/>
      <c r="OY119"/>
      <c r="OZ119"/>
      <c r="PA119"/>
      <c r="PB119"/>
      <c r="PC119"/>
      <c r="PD119"/>
      <c r="PE119"/>
      <c r="PF119"/>
      <c r="PG119"/>
      <c r="PH119"/>
      <c r="PI119"/>
      <c r="PJ119"/>
      <c r="PK119"/>
      <c r="PL119"/>
      <c r="PM119"/>
      <c r="PN119"/>
      <c r="PO119"/>
      <c r="PP119"/>
      <c r="PQ119"/>
      <c r="PR119"/>
      <c r="PS119"/>
      <c r="PT119"/>
      <c r="PU119"/>
      <c r="PV119"/>
      <c r="PW119"/>
      <c r="PX119"/>
      <c r="PY119"/>
      <c r="PZ119"/>
      <c r="QA119"/>
      <c r="QB119"/>
      <c r="QC119"/>
      <c r="QD119"/>
      <c r="QE119"/>
      <c r="QF119"/>
      <c r="QG119"/>
      <c r="QH119"/>
      <c r="QI119"/>
      <c r="QJ119"/>
      <c r="QK119"/>
      <c r="QL119"/>
      <c r="QM119"/>
      <c r="QN119"/>
      <c r="QO119"/>
      <c r="QP119"/>
      <c r="QQ119"/>
      <c r="QR119"/>
      <c r="QS119"/>
      <c r="QT119"/>
      <c r="QU119"/>
      <c r="QV119"/>
      <c r="QW119"/>
      <c r="QX119"/>
      <c r="QY119"/>
      <c r="QZ119"/>
      <c r="RA119"/>
      <c r="RB119"/>
      <c r="RC119"/>
      <c r="RD119"/>
      <c r="RE119"/>
      <c r="RF119"/>
    </row>
    <row r="120" spans="1:474">
      <c r="A120" s="242">
        <v>54</v>
      </c>
      <c r="B120" s="242" t="s">
        <v>179</v>
      </c>
      <c r="C120" s="242" t="s">
        <v>90</v>
      </c>
      <c r="D120" s="233">
        <v>15</v>
      </c>
      <c r="E120" s="233">
        <v>15</v>
      </c>
      <c r="F120" s="233">
        <v>15</v>
      </c>
      <c r="G120" s="233"/>
      <c r="H120" s="233"/>
      <c r="I120" s="233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  <c r="JD120"/>
      <c r="JE120"/>
      <c r="JF120"/>
      <c r="JG120"/>
      <c r="JH120"/>
      <c r="JI120"/>
      <c r="JJ120"/>
      <c r="JK120"/>
      <c r="JL120"/>
      <c r="JM120"/>
      <c r="JN120"/>
      <c r="JO120"/>
      <c r="JP120"/>
      <c r="JQ120"/>
      <c r="JR120"/>
      <c r="JS120"/>
      <c r="JT120"/>
      <c r="JU120"/>
      <c r="JV120"/>
      <c r="JW120"/>
      <c r="JX120"/>
      <c r="JY120"/>
      <c r="JZ120"/>
      <c r="KA120"/>
      <c r="KB120"/>
      <c r="KC120"/>
      <c r="KD120"/>
      <c r="KE120"/>
      <c r="KF120"/>
      <c r="KG120"/>
      <c r="KH120"/>
      <c r="KI120"/>
      <c r="KJ120"/>
      <c r="KK120"/>
      <c r="KL120"/>
      <c r="KM120"/>
      <c r="KN120"/>
      <c r="KO120"/>
      <c r="KP120"/>
      <c r="KQ120"/>
      <c r="KR120"/>
      <c r="KS120"/>
      <c r="KT120"/>
      <c r="KU120"/>
      <c r="KV120"/>
      <c r="KW120"/>
      <c r="KX120"/>
      <c r="KY120"/>
      <c r="KZ120"/>
      <c r="LA120"/>
      <c r="LB120"/>
      <c r="LC120"/>
      <c r="LD120"/>
      <c r="LE120"/>
      <c r="LF120"/>
      <c r="LG120"/>
      <c r="LH120"/>
      <c r="LI120"/>
      <c r="LJ120"/>
      <c r="LK120"/>
      <c r="LL120"/>
      <c r="LM120"/>
      <c r="LN120"/>
      <c r="LO120"/>
      <c r="LP120"/>
      <c r="LQ120"/>
      <c r="LR120"/>
      <c r="LS120"/>
      <c r="LT120"/>
      <c r="LU120"/>
      <c r="LV120"/>
      <c r="LW120"/>
      <c r="LX120"/>
      <c r="LY120"/>
      <c r="LZ120"/>
      <c r="MA120"/>
      <c r="MB120"/>
      <c r="MC120"/>
      <c r="MD120"/>
      <c r="ME120"/>
      <c r="MF120"/>
      <c r="MG120"/>
      <c r="MH120"/>
      <c r="MI120"/>
      <c r="MJ120"/>
      <c r="MK120"/>
      <c r="ML120"/>
      <c r="MM120"/>
      <c r="MN120"/>
      <c r="MO120"/>
      <c r="MP120"/>
      <c r="MQ120"/>
      <c r="MR120"/>
      <c r="MS120"/>
      <c r="MT120"/>
      <c r="MU120"/>
      <c r="MV120"/>
      <c r="MW120"/>
      <c r="MX120"/>
      <c r="MY120"/>
      <c r="MZ120"/>
      <c r="NA120"/>
      <c r="NB120"/>
      <c r="NC120"/>
      <c r="ND120"/>
      <c r="NE120"/>
      <c r="NF120"/>
      <c r="NG120"/>
      <c r="NH120"/>
      <c r="NI120"/>
      <c r="NJ120"/>
      <c r="NK120"/>
      <c r="NL120"/>
      <c r="NM120"/>
      <c r="NN120"/>
      <c r="NO120"/>
      <c r="NP120"/>
      <c r="NQ120"/>
      <c r="NR120"/>
      <c r="NS120"/>
      <c r="NT120"/>
      <c r="NU120"/>
      <c r="NV120"/>
      <c r="NW120"/>
      <c r="NX120"/>
      <c r="NY120"/>
      <c r="NZ120"/>
      <c r="OA120"/>
      <c r="OB120"/>
      <c r="OC120"/>
      <c r="OD120"/>
      <c r="OE120"/>
      <c r="OF120"/>
      <c r="OG120"/>
      <c r="OH120"/>
      <c r="OI120"/>
      <c r="OJ120"/>
      <c r="OK120"/>
      <c r="OL120"/>
      <c r="OM120"/>
      <c r="ON120"/>
      <c r="OO120"/>
      <c r="OP120"/>
      <c r="OQ120"/>
      <c r="OR120"/>
      <c r="OS120"/>
      <c r="OT120"/>
      <c r="OU120"/>
      <c r="OV120"/>
      <c r="OW120"/>
      <c r="OX120"/>
      <c r="OY120"/>
      <c r="OZ120"/>
      <c r="PA120"/>
      <c r="PB120"/>
      <c r="PC120"/>
      <c r="PD120"/>
      <c r="PE120"/>
      <c r="PF120"/>
      <c r="PG120"/>
      <c r="PH120"/>
      <c r="PI120"/>
      <c r="PJ120"/>
      <c r="PK120"/>
      <c r="PL120"/>
      <c r="PM120"/>
      <c r="PN120"/>
      <c r="PO120"/>
      <c r="PP120"/>
      <c r="PQ120"/>
      <c r="PR120"/>
      <c r="PS120"/>
      <c r="PT120"/>
      <c r="PU120"/>
      <c r="PV120"/>
      <c r="PW120"/>
      <c r="PX120"/>
      <c r="PY120"/>
      <c r="PZ120"/>
      <c r="QA120"/>
      <c r="QB120"/>
      <c r="QC120"/>
      <c r="QD120"/>
      <c r="QE120"/>
      <c r="QF120"/>
      <c r="QG120"/>
      <c r="QH120"/>
      <c r="QI120"/>
      <c r="QJ120"/>
      <c r="QK120"/>
      <c r="QL120"/>
      <c r="QM120"/>
      <c r="QN120"/>
      <c r="QO120"/>
      <c r="QP120"/>
      <c r="QQ120"/>
      <c r="QR120"/>
      <c r="QS120"/>
      <c r="QT120"/>
      <c r="QU120"/>
      <c r="QV120"/>
      <c r="QW120"/>
      <c r="QX120"/>
      <c r="QY120"/>
      <c r="QZ120"/>
      <c r="RA120"/>
      <c r="RB120"/>
      <c r="RC120"/>
      <c r="RD120"/>
      <c r="RE120"/>
      <c r="RF120"/>
    </row>
    <row r="121" spans="1:474">
      <c r="A121" s="242">
        <v>54</v>
      </c>
      <c r="B121" s="242" t="s">
        <v>182</v>
      </c>
      <c r="C121" s="242" t="s">
        <v>90</v>
      </c>
      <c r="D121" s="233">
        <v>17.5</v>
      </c>
      <c r="E121" s="233">
        <v>17</v>
      </c>
      <c r="F121" s="233">
        <v>18</v>
      </c>
      <c r="G121" s="233"/>
      <c r="H121" s="233"/>
      <c r="I121" s="233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  <c r="IX121"/>
      <c r="IY121"/>
      <c r="IZ121"/>
      <c r="JA121"/>
      <c r="JB121"/>
      <c r="JC121"/>
      <c r="JD121"/>
      <c r="JE121"/>
      <c r="JF121"/>
      <c r="JG121"/>
      <c r="JH121"/>
      <c r="JI121"/>
      <c r="JJ121"/>
      <c r="JK121"/>
      <c r="JL121"/>
      <c r="JM121"/>
      <c r="JN121"/>
      <c r="JO121"/>
      <c r="JP121"/>
      <c r="JQ121"/>
      <c r="JR121"/>
      <c r="JS121"/>
      <c r="JT121"/>
      <c r="JU121"/>
      <c r="JV121"/>
      <c r="JW121"/>
      <c r="JX121"/>
      <c r="JY121"/>
      <c r="JZ121"/>
      <c r="KA121"/>
      <c r="KB121"/>
      <c r="KC121"/>
      <c r="KD121"/>
      <c r="KE121"/>
      <c r="KF121"/>
      <c r="KG121"/>
      <c r="KH121"/>
      <c r="KI121"/>
      <c r="KJ121"/>
      <c r="KK121"/>
      <c r="KL121"/>
      <c r="KM121"/>
      <c r="KN121"/>
      <c r="KO121"/>
      <c r="KP121"/>
      <c r="KQ121"/>
      <c r="KR121"/>
      <c r="KS121"/>
      <c r="KT121"/>
      <c r="KU121"/>
      <c r="KV121"/>
      <c r="KW121"/>
      <c r="KX121"/>
      <c r="KY121"/>
      <c r="KZ121"/>
      <c r="LA121"/>
      <c r="LB121"/>
      <c r="LC121"/>
      <c r="LD121"/>
      <c r="LE121"/>
      <c r="LF121"/>
      <c r="LG121"/>
      <c r="LH121"/>
      <c r="LI121"/>
      <c r="LJ121"/>
      <c r="LK121"/>
      <c r="LL121"/>
      <c r="LM121"/>
      <c r="LN121"/>
      <c r="LO121"/>
      <c r="LP121"/>
      <c r="LQ121"/>
      <c r="LR121"/>
      <c r="LS121"/>
      <c r="LT121"/>
      <c r="LU121"/>
      <c r="LV121"/>
      <c r="LW121"/>
      <c r="LX121"/>
      <c r="LY121"/>
      <c r="LZ121"/>
      <c r="MA121"/>
      <c r="MB121"/>
      <c r="MC121"/>
      <c r="MD121"/>
      <c r="ME121"/>
      <c r="MF121"/>
      <c r="MG121"/>
      <c r="MH121"/>
      <c r="MI121"/>
      <c r="MJ121"/>
      <c r="MK121"/>
      <c r="ML121"/>
      <c r="MM121"/>
      <c r="MN121"/>
      <c r="MO121"/>
      <c r="MP121"/>
      <c r="MQ121"/>
      <c r="MR121"/>
      <c r="MS121"/>
      <c r="MT121"/>
      <c r="MU121"/>
      <c r="MV121"/>
      <c r="MW121"/>
      <c r="MX121"/>
      <c r="MY121"/>
      <c r="MZ121"/>
      <c r="NA121"/>
      <c r="NB121"/>
      <c r="NC121"/>
      <c r="ND121"/>
      <c r="NE121"/>
      <c r="NF121"/>
      <c r="NG121"/>
      <c r="NH121"/>
      <c r="NI121"/>
      <c r="NJ121"/>
      <c r="NK121"/>
      <c r="NL121"/>
      <c r="NM121"/>
      <c r="NN121"/>
      <c r="NO121"/>
      <c r="NP121"/>
      <c r="NQ121"/>
      <c r="NR121"/>
      <c r="NS121"/>
      <c r="NT121"/>
      <c r="NU121"/>
      <c r="NV121"/>
      <c r="NW121"/>
      <c r="NX121"/>
      <c r="NY121"/>
      <c r="NZ121"/>
      <c r="OA121"/>
      <c r="OB121"/>
      <c r="OC121"/>
      <c r="OD121"/>
      <c r="OE121"/>
      <c r="OF121"/>
      <c r="OG121"/>
      <c r="OH121"/>
      <c r="OI121"/>
      <c r="OJ121"/>
      <c r="OK121"/>
      <c r="OL121"/>
      <c r="OM121"/>
      <c r="ON121"/>
      <c r="OO121"/>
      <c r="OP121"/>
      <c r="OQ121"/>
      <c r="OR121"/>
      <c r="OS121"/>
      <c r="OT121"/>
      <c r="OU121"/>
      <c r="OV121"/>
      <c r="OW121"/>
      <c r="OX121"/>
      <c r="OY121"/>
      <c r="OZ121"/>
      <c r="PA121"/>
      <c r="PB121"/>
      <c r="PC121"/>
      <c r="PD121"/>
      <c r="PE121"/>
      <c r="PF121"/>
      <c r="PG121"/>
      <c r="PH121"/>
      <c r="PI121"/>
      <c r="PJ121"/>
      <c r="PK121"/>
      <c r="PL121"/>
      <c r="PM121"/>
      <c r="PN121"/>
      <c r="PO121"/>
      <c r="PP121"/>
      <c r="PQ121"/>
      <c r="PR121"/>
      <c r="PS121"/>
      <c r="PT121"/>
      <c r="PU121"/>
      <c r="PV121"/>
      <c r="PW121"/>
      <c r="PX121"/>
      <c r="PY121"/>
      <c r="PZ121"/>
      <c r="QA121"/>
      <c r="QB121"/>
      <c r="QC121"/>
      <c r="QD121"/>
      <c r="QE121"/>
      <c r="QF121"/>
      <c r="QG121"/>
      <c r="QH121"/>
      <c r="QI121"/>
      <c r="QJ121"/>
      <c r="QK121"/>
      <c r="QL121"/>
      <c r="QM121"/>
      <c r="QN121"/>
      <c r="QO121"/>
      <c r="QP121"/>
      <c r="QQ121"/>
      <c r="QR121"/>
      <c r="QS121"/>
      <c r="QT121"/>
      <c r="QU121"/>
      <c r="QV121"/>
      <c r="QW121"/>
      <c r="QX121"/>
      <c r="QY121"/>
      <c r="QZ121"/>
      <c r="RA121"/>
      <c r="RB121"/>
      <c r="RC121"/>
      <c r="RD121"/>
      <c r="RE121"/>
      <c r="RF121"/>
    </row>
    <row r="122" spans="1:474">
      <c r="A122" s="242">
        <v>56</v>
      </c>
      <c r="B122" s="242" t="s">
        <v>190</v>
      </c>
      <c r="C122" s="242" t="s">
        <v>91</v>
      </c>
      <c r="D122" s="233">
        <v>13.833333333333334</v>
      </c>
      <c r="E122" s="233">
        <v>11</v>
      </c>
      <c r="F122" s="233">
        <v>15</v>
      </c>
      <c r="G122" s="233"/>
      <c r="H122" s="233"/>
      <c r="I122" s="233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  <c r="JB122"/>
      <c r="JC122"/>
      <c r="JD122"/>
      <c r="JE122"/>
      <c r="JF122"/>
      <c r="JG122"/>
      <c r="JH122"/>
      <c r="JI122"/>
      <c r="JJ122"/>
      <c r="JK122"/>
      <c r="JL122"/>
      <c r="JM122"/>
      <c r="JN122"/>
      <c r="JO122"/>
      <c r="JP122"/>
      <c r="JQ122"/>
      <c r="JR122"/>
      <c r="JS122"/>
      <c r="JT122"/>
      <c r="JU122"/>
      <c r="JV122"/>
      <c r="JW122"/>
      <c r="JX122"/>
      <c r="JY122"/>
      <c r="JZ122"/>
      <c r="KA122"/>
      <c r="KB122"/>
      <c r="KC122"/>
      <c r="KD122"/>
      <c r="KE122"/>
      <c r="KF122"/>
      <c r="KG122"/>
      <c r="KH122"/>
      <c r="KI122"/>
      <c r="KJ122"/>
      <c r="KK122"/>
      <c r="KL122"/>
      <c r="KM122"/>
      <c r="KN122"/>
      <c r="KO122"/>
      <c r="KP122"/>
      <c r="KQ122"/>
      <c r="KR122"/>
      <c r="KS122"/>
      <c r="KT122"/>
      <c r="KU122"/>
      <c r="KV122"/>
      <c r="KW122"/>
      <c r="KX122"/>
      <c r="KY122"/>
      <c r="KZ122"/>
      <c r="LA122"/>
      <c r="LB122"/>
      <c r="LC122"/>
      <c r="LD122"/>
      <c r="LE122"/>
      <c r="LF122"/>
      <c r="LG122"/>
      <c r="LH122"/>
      <c r="LI122"/>
      <c r="LJ122"/>
      <c r="LK122"/>
      <c r="LL122"/>
      <c r="LM122"/>
      <c r="LN122"/>
      <c r="LO122"/>
      <c r="LP122"/>
      <c r="LQ122"/>
      <c r="LR122"/>
      <c r="LS122"/>
      <c r="LT122"/>
      <c r="LU122"/>
      <c r="LV122"/>
      <c r="LW122"/>
      <c r="LX122"/>
      <c r="LY122"/>
      <c r="LZ122"/>
      <c r="MA122"/>
      <c r="MB122"/>
      <c r="MC122"/>
      <c r="MD122"/>
      <c r="ME122"/>
      <c r="MF122"/>
      <c r="MG122"/>
      <c r="MH122"/>
      <c r="MI122"/>
      <c r="MJ122"/>
      <c r="MK122"/>
      <c r="ML122"/>
      <c r="MM122"/>
      <c r="MN122"/>
      <c r="MO122"/>
      <c r="MP122"/>
      <c r="MQ122"/>
      <c r="MR122"/>
      <c r="MS122"/>
      <c r="MT122"/>
      <c r="MU122"/>
      <c r="MV122"/>
      <c r="MW122"/>
      <c r="MX122"/>
      <c r="MY122"/>
      <c r="MZ122"/>
      <c r="NA122"/>
      <c r="NB122"/>
      <c r="NC122"/>
      <c r="ND122"/>
      <c r="NE122"/>
      <c r="NF122"/>
      <c r="NG122"/>
      <c r="NH122"/>
      <c r="NI122"/>
      <c r="NJ122"/>
      <c r="NK122"/>
      <c r="NL122"/>
      <c r="NM122"/>
      <c r="NN122"/>
      <c r="NO122"/>
      <c r="NP122"/>
      <c r="NQ122"/>
      <c r="NR122"/>
      <c r="NS122"/>
      <c r="NT122"/>
      <c r="NU122"/>
      <c r="NV122"/>
      <c r="NW122"/>
      <c r="NX122"/>
      <c r="NY122"/>
      <c r="NZ122"/>
      <c r="OA122"/>
      <c r="OB122"/>
      <c r="OC122"/>
      <c r="OD122"/>
      <c r="OE122"/>
      <c r="OF122"/>
      <c r="OG122"/>
      <c r="OH122"/>
      <c r="OI122"/>
      <c r="OJ122"/>
      <c r="OK122"/>
      <c r="OL122"/>
      <c r="OM122"/>
      <c r="ON122"/>
      <c r="OO122"/>
      <c r="OP122"/>
      <c r="OQ122"/>
      <c r="OR122"/>
      <c r="OS122"/>
      <c r="OT122"/>
      <c r="OU122"/>
      <c r="OV122"/>
      <c r="OW122"/>
      <c r="OX122"/>
      <c r="OY122"/>
      <c r="OZ122"/>
      <c r="PA122"/>
      <c r="PB122"/>
      <c r="PC122"/>
      <c r="PD122"/>
      <c r="PE122"/>
      <c r="PF122"/>
      <c r="PG122"/>
      <c r="PH122"/>
      <c r="PI122"/>
      <c r="PJ122"/>
      <c r="PK122"/>
      <c r="PL122"/>
      <c r="PM122"/>
      <c r="PN122"/>
      <c r="PO122"/>
      <c r="PP122"/>
      <c r="PQ122"/>
      <c r="PR122"/>
      <c r="PS122"/>
      <c r="PT122"/>
      <c r="PU122"/>
      <c r="PV122"/>
      <c r="PW122"/>
      <c r="PX122"/>
      <c r="PY122"/>
      <c r="PZ122"/>
      <c r="QA122"/>
      <c r="QB122"/>
      <c r="QC122"/>
      <c r="QD122"/>
      <c r="QE122"/>
      <c r="QF122"/>
      <c r="QG122"/>
      <c r="QH122"/>
      <c r="QI122"/>
      <c r="QJ122"/>
      <c r="QK122"/>
      <c r="QL122"/>
      <c r="QM122"/>
      <c r="QN122"/>
      <c r="QO122"/>
      <c r="QP122"/>
      <c r="QQ122"/>
      <c r="QR122"/>
      <c r="QS122"/>
      <c r="QT122"/>
      <c r="QU122"/>
      <c r="QV122"/>
      <c r="QW122"/>
      <c r="QX122"/>
      <c r="QY122"/>
      <c r="QZ122"/>
      <c r="RA122"/>
      <c r="RB122"/>
      <c r="RC122"/>
      <c r="RD122"/>
      <c r="RE122"/>
      <c r="RF122"/>
    </row>
    <row r="123" spans="1:474">
      <c r="A123" s="242">
        <v>56</v>
      </c>
      <c r="B123" s="242" t="s">
        <v>229</v>
      </c>
      <c r="C123" s="242" t="s">
        <v>91</v>
      </c>
      <c r="D123" s="233">
        <v>14</v>
      </c>
      <c r="E123" s="233">
        <v>14</v>
      </c>
      <c r="F123" s="233">
        <v>14</v>
      </c>
      <c r="G123" s="233"/>
      <c r="H123" s="233"/>
      <c r="I123" s="23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  <c r="KX123"/>
      <c r="KY123"/>
      <c r="KZ123"/>
      <c r="LA123"/>
      <c r="LB123"/>
      <c r="LC123"/>
      <c r="LD123"/>
      <c r="LE123"/>
      <c r="LF123"/>
      <c r="LG123"/>
      <c r="LH123"/>
      <c r="LI123"/>
      <c r="LJ123"/>
      <c r="LK123"/>
      <c r="LL123"/>
      <c r="LM123"/>
      <c r="LN123"/>
      <c r="LO123"/>
      <c r="LP123"/>
      <c r="LQ123"/>
      <c r="LR123"/>
      <c r="LS123"/>
      <c r="LT123"/>
      <c r="LU123"/>
      <c r="LV123"/>
      <c r="LW123"/>
      <c r="LX123"/>
      <c r="LY123"/>
      <c r="LZ123"/>
      <c r="MA123"/>
      <c r="MB123"/>
      <c r="MC123"/>
      <c r="MD123"/>
      <c r="ME123"/>
      <c r="MF123"/>
      <c r="MG123"/>
      <c r="MH123"/>
      <c r="MI123"/>
      <c r="MJ123"/>
      <c r="MK123"/>
      <c r="ML123"/>
      <c r="MM123"/>
      <c r="MN123"/>
      <c r="MO123"/>
      <c r="MP123"/>
      <c r="MQ123"/>
      <c r="MR123"/>
      <c r="MS123"/>
      <c r="MT123"/>
      <c r="MU123"/>
      <c r="MV123"/>
      <c r="MW123"/>
      <c r="MX123"/>
      <c r="MY123"/>
      <c r="MZ123"/>
      <c r="NA123"/>
      <c r="NB123"/>
      <c r="NC123"/>
      <c r="ND123"/>
      <c r="NE123"/>
      <c r="NF123"/>
      <c r="NG123"/>
      <c r="NH123"/>
      <c r="NI123"/>
      <c r="NJ123"/>
      <c r="NK123"/>
      <c r="NL123"/>
      <c r="NM123"/>
      <c r="NN123"/>
      <c r="NO123"/>
      <c r="NP123"/>
      <c r="NQ123"/>
      <c r="NR123"/>
      <c r="NS123"/>
      <c r="NT123"/>
      <c r="NU123"/>
      <c r="NV123"/>
      <c r="NW123"/>
      <c r="NX123"/>
      <c r="NY123"/>
      <c r="NZ123"/>
      <c r="OA123"/>
      <c r="OB123"/>
      <c r="OC123"/>
      <c r="OD123"/>
      <c r="OE123"/>
      <c r="OF123"/>
      <c r="OG123"/>
      <c r="OH123"/>
      <c r="OI123"/>
      <c r="OJ123"/>
      <c r="OK123"/>
      <c r="OL123"/>
      <c r="OM123"/>
      <c r="ON123"/>
      <c r="OO123"/>
      <c r="OP123"/>
      <c r="OQ123"/>
      <c r="OR123"/>
      <c r="OS123"/>
      <c r="OT123"/>
      <c r="OU123"/>
      <c r="OV123"/>
      <c r="OW123"/>
      <c r="OX123"/>
      <c r="OY123"/>
      <c r="OZ123"/>
      <c r="PA123"/>
      <c r="PB123"/>
      <c r="PC123"/>
      <c r="PD123"/>
      <c r="PE123"/>
      <c r="PF123"/>
      <c r="PG123"/>
      <c r="PH123"/>
      <c r="PI123"/>
      <c r="PJ123"/>
      <c r="PK123"/>
      <c r="PL123"/>
      <c r="PM123"/>
      <c r="PN123"/>
      <c r="PO123"/>
      <c r="PP123"/>
      <c r="PQ123"/>
      <c r="PR123"/>
      <c r="PS123"/>
      <c r="PT123"/>
      <c r="PU123"/>
      <c r="PV123"/>
      <c r="PW123"/>
      <c r="PX123"/>
      <c r="PY123"/>
      <c r="PZ123"/>
      <c r="QA123"/>
      <c r="QB123"/>
      <c r="QC123"/>
      <c r="QD123"/>
      <c r="QE123"/>
      <c r="QF123"/>
      <c r="QG123"/>
      <c r="QH123"/>
      <c r="QI123"/>
      <c r="QJ123"/>
      <c r="QK123"/>
      <c r="QL123"/>
      <c r="QM123"/>
      <c r="QN123"/>
      <c r="QO123"/>
      <c r="QP123"/>
      <c r="QQ123"/>
      <c r="QR123"/>
      <c r="QS123"/>
      <c r="QT123"/>
      <c r="QU123"/>
      <c r="QV123"/>
      <c r="QW123"/>
      <c r="QX123"/>
      <c r="QY123"/>
      <c r="QZ123"/>
      <c r="RA123"/>
      <c r="RB123"/>
      <c r="RC123"/>
      <c r="RD123"/>
      <c r="RE123"/>
      <c r="RF123"/>
    </row>
    <row r="124" spans="1:474">
      <c r="A124" s="242">
        <v>56</v>
      </c>
      <c r="B124" s="242" t="s">
        <v>179</v>
      </c>
      <c r="C124" s="242" t="s">
        <v>91</v>
      </c>
      <c r="D124" s="233">
        <v>18.333333333333332</v>
      </c>
      <c r="E124" s="233">
        <v>15</v>
      </c>
      <c r="F124" s="233">
        <v>20</v>
      </c>
      <c r="G124" s="233"/>
      <c r="H124" s="233"/>
      <c r="I124" s="233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  <c r="JD124"/>
      <c r="JE124"/>
      <c r="JF124"/>
      <c r="JG124"/>
      <c r="JH124"/>
      <c r="JI124"/>
      <c r="JJ124"/>
      <c r="JK124"/>
      <c r="JL124"/>
      <c r="JM124"/>
      <c r="JN124"/>
      <c r="JO124"/>
      <c r="JP124"/>
      <c r="JQ124"/>
      <c r="JR124"/>
      <c r="JS124"/>
      <c r="JT124"/>
      <c r="JU124"/>
      <c r="JV124"/>
      <c r="JW124"/>
      <c r="JX124"/>
      <c r="JY124"/>
      <c r="JZ124"/>
      <c r="KA124"/>
      <c r="KB124"/>
      <c r="KC124"/>
      <c r="KD124"/>
      <c r="KE124"/>
      <c r="KF124"/>
      <c r="KG124"/>
      <c r="KH124"/>
      <c r="KI124"/>
      <c r="KJ124"/>
      <c r="KK124"/>
      <c r="KL124"/>
      <c r="KM124"/>
      <c r="KN124"/>
      <c r="KO124"/>
      <c r="KP124"/>
      <c r="KQ124"/>
      <c r="KR124"/>
      <c r="KS124"/>
      <c r="KT124"/>
      <c r="KU124"/>
      <c r="KV124"/>
      <c r="KW124"/>
      <c r="KX124"/>
      <c r="KY124"/>
      <c r="KZ124"/>
      <c r="LA124"/>
      <c r="LB124"/>
      <c r="LC124"/>
      <c r="LD124"/>
      <c r="LE124"/>
      <c r="LF124"/>
      <c r="LG124"/>
      <c r="LH124"/>
      <c r="LI124"/>
      <c r="LJ124"/>
      <c r="LK124"/>
      <c r="LL124"/>
      <c r="LM124"/>
      <c r="LN124"/>
      <c r="LO124"/>
      <c r="LP124"/>
      <c r="LQ124"/>
      <c r="LR124"/>
      <c r="LS124"/>
      <c r="LT124"/>
      <c r="LU124"/>
      <c r="LV124"/>
      <c r="LW124"/>
      <c r="LX124"/>
      <c r="LY124"/>
      <c r="LZ124"/>
      <c r="MA124"/>
      <c r="MB124"/>
      <c r="MC124"/>
      <c r="MD124"/>
      <c r="ME124"/>
      <c r="MF124"/>
      <c r="MG124"/>
      <c r="MH124"/>
      <c r="MI124"/>
      <c r="MJ124"/>
      <c r="MK124"/>
      <c r="ML124"/>
      <c r="MM124"/>
      <c r="MN124"/>
      <c r="MO124"/>
      <c r="MP124"/>
      <c r="MQ124"/>
      <c r="MR124"/>
      <c r="MS124"/>
      <c r="MT124"/>
      <c r="MU124"/>
      <c r="MV124"/>
      <c r="MW124"/>
      <c r="MX124"/>
      <c r="MY124"/>
      <c r="MZ124"/>
      <c r="NA124"/>
      <c r="NB124"/>
      <c r="NC124"/>
      <c r="ND124"/>
      <c r="NE124"/>
      <c r="NF124"/>
      <c r="NG124"/>
      <c r="NH124"/>
      <c r="NI124"/>
      <c r="NJ124"/>
      <c r="NK124"/>
      <c r="NL124"/>
      <c r="NM124"/>
      <c r="NN124"/>
      <c r="NO124"/>
      <c r="NP124"/>
      <c r="NQ124"/>
      <c r="NR124"/>
      <c r="NS124"/>
      <c r="NT124"/>
      <c r="NU124"/>
      <c r="NV124"/>
      <c r="NW124"/>
      <c r="NX124"/>
      <c r="NY124"/>
      <c r="NZ124"/>
      <c r="OA124"/>
      <c r="OB124"/>
      <c r="OC124"/>
      <c r="OD124"/>
      <c r="OE124"/>
      <c r="OF124"/>
      <c r="OG124"/>
      <c r="OH124"/>
      <c r="OI124"/>
      <c r="OJ124"/>
      <c r="OK124"/>
      <c r="OL124"/>
      <c r="OM124"/>
      <c r="ON124"/>
      <c r="OO124"/>
      <c r="OP124"/>
      <c r="OQ124"/>
      <c r="OR124"/>
      <c r="OS124"/>
      <c r="OT124"/>
      <c r="OU124"/>
      <c r="OV124"/>
      <c r="OW124"/>
      <c r="OX124"/>
      <c r="OY124"/>
      <c r="OZ124"/>
      <c r="PA124"/>
      <c r="PB124"/>
      <c r="PC124"/>
      <c r="PD124"/>
      <c r="PE124"/>
      <c r="PF124"/>
      <c r="PG124"/>
      <c r="PH124"/>
      <c r="PI124"/>
      <c r="PJ124"/>
      <c r="PK124"/>
      <c r="PL124"/>
      <c r="PM124"/>
      <c r="PN124"/>
      <c r="PO124"/>
      <c r="PP124"/>
      <c r="PQ124"/>
      <c r="PR124"/>
      <c r="PS124"/>
      <c r="PT124"/>
      <c r="PU124"/>
      <c r="PV124"/>
      <c r="PW124"/>
      <c r="PX124"/>
      <c r="PY124"/>
      <c r="PZ124"/>
      <c r="QA124"/>
      <c r="QB124"/>
      <c r="QC124"/>
      <c r="QD124"/>
      <c r="QE124"/>
      <c r="QF124"/>
      <c r="QG124"/>
      <c r="QH124"/>
      <c r="QI124"/>
      <c r="QJ124"/>
      <c r="QK124"/>
      <c r="QL124"/>
      <c r="QM124"/>
      <c r="QN124"/>
      <c r="QO124"/>
      <c r="QP124"/>
      <c r="QQ124"/>
      <c r="QR124"/>
      <c r="QS124"/>
      <c r="QT124"/>
      <c r="QU124"/>
      <c r="QV124"/>
      <c r="QW124"/>
      <c r="QX124"/>
      <c r="QY124"/>
      <c r="QZ124"/>
      <c r="RA124"/>
      <c r="RB124"/>
      <c r="RC124"/>
      <c r="RD124"/>
      <c r="RE124"/>
      <c r="RF124"/>
    </row>
    <row r="125" spans="1:474">
      <c r="A125" s="242">
        <v>56</v>
      </c>
      <c r="B125" s="242" t="s">
        <v>176</v>
      </c>
      <c r="C125" s="242" t="s">
        <v>91</v>
      </c>
      <c r="D125" s="233">
        <v>20</v>
      </c>
      <c r="E125" s="233">
        <v>20</v>
      </c>
      <c r="F125" s="233">
        <v>20</v>
      </c>
      <c r="G125" s="233"/>
      <c r="H125" s="233"/>
      <c r="I125" s="233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  <c r="JD125"/>
      <c r="JE125"/>
      <c r="JF125"/>
      <c r="JG125"/>
      <c r="JH125"/>
      <c r="JI125"/>
      <c r="JJ125"/>
      <c r="JK125"/>
      <c r="JL125"/>
      <c r="JM125"/>
      <c r="JN125"/>
      <c r="JO125"/>
      <c r="JP125"/>
      <c r="JQ125"/>
      <c r="JR125"/>
      <c r="JS125"/>
      <c r="JT125"/>
      <c r="JU125"/>
      <c r="JV125"/>
      <c r="JW125"/>
      <c r="JX125"/>
      <c r="JY125"/>
      <c r="JZ125"/>
      <c r="KA125"/>
      <c r="KB125"/>
      <c r="KC125"/>
      <c r="KD125"/>
      <c r="KE125"/>
      <c r="KF125"/>
      <c r="KG125"/>
      <c r="KH125"/>
      <c r="KI125"/>
      <c r="KJ125"/>
      <c r="KK125"/>
      <c r="KL125"/>
      <c r="KM125"/>
      <c r="KN125"/>
      <c r="KO125"/>
      <c r="KP125"/>
      <c r="KQ125"/>
      <c r="KR125"/>
      <c r="KS125"/>
      <c r="KT125"/>
      <c r="KU125"/>
      <c r="KV125"/>
      <c r="KW125"/>
      <c r="KX125"/>
      <c r="KY125"/>
      <c r="KZ125"/>
      <c r="LA125"/>
      <c r="LB125"/>
      <c r="LC125"/>
      <c r="LD125"/>
      <c r="LE125"/>
      <c r="LF125"/>
      <c r="LG125"/>
      <c r="LH125"/>
      <c r="LI125"/>
      <c r="LJ125"/>
      <c r="LK125"/>
      <c r="LL125"/>
      <c r="LM125"/>
      <c r="LN125"/>
      <c r="LO125"/>
      <c r="LP125"/>
      <c r="LQ125"/>
      <c r="LR125"/>
      <c r="LS125"/>
      <c r="LT125"/>
      <c r="LU125"/>
      <c r="LV125"/>
      <c r="LW125"/>
      <c r="LX125"/>
      <c r="LY125"/>
      <c r="LZ125"/>
      <c r="MA125"/>
      <c r="MB125"/>
      <c r="MC125"/>
      <c r="MD125"/>
      <c r="ME125"/>
      <c r="MF125"/>
      <c r="MG125"/>
      <c r="MH125"/>
      <c r="MI125"/>
      <c r="MJ125"/>
      <c r="MK125"/>
      <c r="ML125"/>
      <c r="MM125"/>
      <c r="MN125"/>
      <c r="MO125"/>
      <c r="MP125"/>
      <c r="MQ125"/>
      <c r="MR125"/>
      <c r="MS125"/>
      <c r="MT125"/>
      <c r="MU125"/>
      <c r="MV125"/>
      <c r="MW125"/>
      <c r="MX125"/>
      <c r="MY125"/>
      <c r="MZ125"/>
      <c r="NA125"/>
      <c r="NB125"/>
      <c r="NC125"/>
      <c r="ND125"/>
      <c r="NE125"/>
      <c r="NF125"/>
      <c r="NG125"/>
      <c r="NH125"/>
      <c r="NI125"/>
      <c r="NJ125"/>
      <c r="NK125"/>
      <c r="NL125"/>
      <c r="NM125"/>
      <c r="NN125"/>
      <c r="NO125"/>
      <c r="NP125"/>
      <c r="NQ125"/>
      <c r="NR125"/>
      <c r="NS125"/>
      <c r="NT125"/>
      <c r="NU125"/>
      <c r="NV125"/>
      <c r="NW125"/>
      <c r="NX125"/>
      <c r="NY125"/>
      <c r="NZ125"/>
      <c r="OA125"/>
      <c r="OB125"/>
      <c r="OC125"/>
      <c r="OD125"/>
      <c r="OE125"/>
      <c r="OF125"/>
      <c r="OG125"/>
      <c r="OH125"/>
      <c r="OI125"/>
      <c r="OJ125"/>
      <c r="OK125"/>
      <c r="OL125"/>
      <c r="OM125"/>
      <c r="ON125"/>
      <c r="OO125"/>
      <c r="OP125"/>
      <c r="OQ125"/>
      <c r="OR125"/>
      <c r="OS125"/>
      <c r="OT125"/>
      <c r="OU125"/>
      <c r="OV125"/>
      <c r="OW125"/>
      <c r="OX125"/>
      <c r="OY125"/>
      <c r="OZ125"/>
      <c r="PA125"/>
      <c r="PB125"/>
      <c r="PC125"/>
      <c r="PD125"/>
      <c r="PE125"/>
      <c r="PF125"/>
      <c r="PG125"/>
      <c r="PH125"/>
      <c r="PI125"/>
      <c r="PJ125"/>
      <c r="PK125"/>
      <c r="PL125"/>
      <c r="PM125"/>
      <c r="PN125"/>
      <c r="PO125"/>
      <c r="PP125"/>
      <c r="PQ125"/>
      <c r="PR125"/>
      <c r="PS125"/>
      <c r="PT125"/>
      <c r="PU125"/>
      <c r="PV125"/>
      <c r="PW125"/>
      <c r="PX125"/>
      <c r="PY125"/>
      <c r="PZ125"/>
      <c r="QA125"/>
      <c r="QB125"/>
      <c r="QC125"/>
      <c r="QD125"/>
      <c r="QE125"/>
      <c r="QF125"/>
      <c r="QG125"/>
      <c r="QH125"/>
      <c r="QI125"/>
      <c r="QJ125"/>
      <c r="QK125"/>
      <c r="QL125"/>
      <c r="QM125"/>
      <c r="QN125"/>
      <c r="QO125"/>
      <c r="QP125"/>
      <c r="QQ125"/>
      <c r="QR125"/>
      <c r="QS125"/>
      <c r="QT125"/>
      <c r="QU125"/>
      <c r="QV125"/>
      <c r="QW125"/>
      <c r="QX125"/>
      <c r="QY125"/>
      <c r="QZ125"/>
      <c r="RA125"/>
      <c r="RB125"/>
      <c r="RC125"/>
      <c r="RD125"/>
      <c r="RE125"/>
      <c r="RF125"/>
    </row>
    <row r="126" spans="1:474">
      <c r="A126" s="242">
        <v>57</v>
      </c>
      <c r="B126" s="242" t="s">
        <v>190</v>
      </c>
      <c r="C126" s="242" t="s">
        <v>92</v>
      </c>
      <c r="D126" s="233">
        <v>45</v>
      </c>
      <c r="E126" s="233">
        <v>45</v>
      </c>
      <c r="F126" s="233">
        <v>45</v>
      </c>
      <c r="G126" s="233"/>
      <c r="H126" s="233"/>
      <c r="I126" s="233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  <c r="JC126"/>
      <c r="JD126"/>
      <c r="JE126"/>
      <c r="JF126"/>
      <c r="JG126"/>
      <c r="JH126"/>
      <c r="JI126"/>
      <c r="JJ126"/>
      <c r="JK126"/>
      <c r="JL126"/>
      <c r="JM126"/>
      <c r="JN126"/>
      <c r="JO126"/>
      <c r="JP126"/>
      <c r="JQ126"/>
      <c r="JR126"/>
      <c r="JS126"/>
      <c r="JT126"/>
      <c r="JU126"/>
      <c r="JV126"/>
      <c r="JW126"/>
      <c r="JX126"/>
      <c r="JY126"/>
      <c r="JZ126"/>
      <c r="KA126"/>
      <c r="KB126"/>
      <c r="KC126"/>
      <c r="KD126"/>
      <c r="KE126"/>
      <c r="KF126"/>
      <c r="KG126"/>
      <c r="KH126"/>
      <c r="KI126"/>
      <c r="KJ126"/>
      <c r="KK126"/>
      <c r="KL126"/>
      <c r="KM126"/>
      <c r="KN126"/>
      <c r="KO126"/>
      <c r="KP126"/>
      <c r="KQ126"/>
      <c r="KR126"/>
      <c r="KS126"/>
      <c r="KT126"/>
      <c r="KU126"/>
      <c r="KV126"/>
      <c r="KW126"/>
      <c r="KX126"/>
      <c r="KY126"/>
      <c r="KZ126"/>
      <c r="LA126"/>
      <c r="LB126"/>
      <c r="LC126"/>
      <c r="LD126"/>
      <c r="LE126"/>
      <c r="LF126"/>
      <c r="LG126"/>
      <c r="LH126"/>
      <c r="LI126"/>
      <c r="LJ126"/>
      <c r="LK126"/>
      <c r="LL126"/>
      <c r="LM126"/>
      <c r="LN126"/>
      <c r="LO126"/>
      <c r="LP126"/>
      <c r="LQ126"/>
      <c r="LR126"/>
      <c r="LS126"/>
      <c r="LT126"/>
      <c r="LU126"/>
      <c r="LV126"/>
      <c r="LW126"/>
      <c r="LX126"/>
      <c r="LY126"/>
      <c r="LZ126"/>
      <c r="MA126"/>
      <c r="MB126"/>
      <c r="MC126"/>
      <c r="MD126"/>
      <c r="ME126"/>
      <c r="MF126"/>
      <c r="MG126"/>
      <c r="MH126"/>
      <c r="MI126"/>
      <c r="MJ126"/>
      <c r="MK126"/>
      <c r="ML126"/>
      <c r="MM126"/>
      <c r="MN126"/>
      <c r="MO126"/>
      <c r="MP126"/>
      <c r="MQ126"/>
      <c r="MR126"/>
      <c r="MS126"/>
      <c r="MT126"/>
      <c r="MU126"/>
      <c r="MV126"/>
      <c r="MW126"/>
      <c r="MX126"/>
      <c r="MY126"/>
      <c r="MZ126"/>
      <c r="NA126"/>
      <c r="NB126"/>
      <c r="NC126"/>
      <c r="ND126"/>
      <c r="NE126"/>
      <c r="NF126"/>
      <c r="NG126"/>
      <c r="NH126"/>
      <c r="NI126"/>
      <c r="NJ126"/>
      <c r="NK126"/>
      <c r="NL126"/>
      <c r="NM126"/>
      <c r="NN126"/>
      <c r="NO126"/>
      <c r="NP126"/>
      <c r="NQ126"/>
      <c r="NR126"/>
      <c r="NS126"/>
      <c r="NT126"/>
      <c r="NU126"/>
      <c r="NV126"/>
      <c r="NW126"/>
      <c r="NX126"/>
      <c r="NY126"/>
      <c r="NZ126"/>
      <c r="OA126"/>
      <c r="OB126"/>
      <c r="OC126"/>
      <c r="OD126"/>
      <c r="OE126"/>
      <c r="OF126"/>
      <c r="OG126"/>
      <c r="OH126"/>
      <c r="OI126"/>
      <c r="OJ126"/>
      <c r="OK126"/>
      <c r="OL126"/>
      <c r="OM126"/>
      <c r="ON126"/>
      <c r="OO126"/>
      <c r="OP126"/>
      <c r="OQ126"/>
      <c r="OR126"/>
      <c r="OS126"/>
      <c r="OT126"/>
      <c r="OU126"/>
      <c r="OV126"/>
      <c r="OW126"/>
      <c r="OX126"/>
      <c r="OY126"/>
      <c r="OZ126"/>
      <c r="PA126"/>
      <c r="PB126"/>
      <c r="PC126"/>
      <c r="PD126"/>
      <c r="PE126"/>
      <c r="PF126"/>
      <c r="PG126"/>
      <c r="PH126"/>
      <c r="PI126"/>
      <c r="PJ126"/>
      <c r="PK126"/>
      <c r="PL126"/>
      <c r="PM126"/>
      <c r="PN126"/>
      <c r="PO126"/>
      <c r="PP126"/>
      <c r="PQ126"/>
      <c r="PR126"/>
      <c r="PS126"/>
      <c r="PT126"/>
      <c r="PU126"/>
      <c r="PV126"/>
      <c r="PW126"/>
      <c r="PX126"/>
      <c r="PY126"/>
      <c r="PZ126"/>
      <c r="QA126"/>
      <c r="QB126"/>
      <c r="QC126"/>
      <c r="QD126"/>
      <c r="QE126"/>
      <c r="QF126"/>
      <c r="QG126"/>
      <c r="QH126"/>
      <c r="QI126"/>
      <c r="QJ126"/>
      <c r="QK126"/>
      <c r="QL126"/>
      <c r="QM126"/>
      <c r="QN126"/>
      <c r="QO126"/>
      <c r="QP126"/>
      <c r="QQ126"/>
      <c r="QR126"/>
      <c r="QS126"/>
      <c r="QT126"/>
      <c r="QU126"/>
      <c r="QV126"/>
      <c r="QW126"/>
      <c r="QX126"/>
      <c r="QY126"/>
      <c r="QZ126"/>
      <c r="RA126"/>
      <c r="RB126"/>
      <c r="RC126"/>
      <c r="RD126"/>
      <c r="RE126"/>
      <c r="RF126"/>
    </row>
    <row r="127" spans="1:474">
      <c r="A127" s="242">
        <v>57</v>
      </c>
      <c r="B127" s="242" t="s">
        <v>179</v>
      </c>
      <c r="C127" s="242" t="s">
        <v>92</v>
      </c>
      <c r="D127" s="233">
        <v>42.5</v>
      </c>
      <c r="E127" s="233">
        <v>40</v>
      </c>
      <c r="F127" s="233">
        <v>45</v>
      </c>
      <c r="G127" s="233"/>
      <c r="H127" s="233"/>
      <c r="I127" s="233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  <c r="IZ127"/>
      <c r="JA127"/>
      <c r="JB127"/>
      <c r="JC127"/>
      <c r="JD127"/>
      <c r="JE127"/>
      <c r="JF127"/>
      <c r="JG127"/>
      <c r="JH127"/>
      <c r="JI127"/>
      <c r="JJ127"/>
      <c r="JK127"/>
      <c r="JL127"/>
      <c r="JM127"/>
      <c r="JN127"/>
      <c r="JO127"/>
      <c r="JP127"/>
      <c r="JQ127"/>
      <c r="JR127"/>
      <c r="JS127"/>
      <c r="JT127"/>
      <c r="JU127"/>
      <c r="JV127"/>
      <c r="JW127"/>
      <c r="JX127"/>
      <c r="JY127"/>
      <c r="JZ127"/>
      <c r="KA127"/>
      <c r="KB127"/>
      <c r="KC127"/>
      <c r="KD127"/>
      <c r="KE127"/>
      <c r="KF127"/>
      <c r="KG127"/>
      <c r="KH127"/>
      <c r="KI127"/>
      <c r="KJ127"/>
      <c r="KK127"/>
      <c r="KL127"/>
      <c r="KM127"/>
      <c r="KN127"/>
      <c r="KO127"/>
      <c r="KP127"/>
      <c r="KQ127"/>
      <c r="KR127"/>
      <c r="KS127"/>
      <c r="KT127"/>
      <c r="KU127"/>
      <c r="KV127"/>
      <c r="KW127"/>
      <c r="KX127"/>
      <c r="KY127"/>
      <c r="KZ127"/>
      <c r="LA127"/>
      <c r="LB127"/>
      <c r="LC127"/>
      <c r="LD127"/>
      <c r="LE127"/>
      <c r="LF127"/>
      <c r="LG127"/>
      <c r="LH127"/>
      <c r="LI127"/>
      <c r="LJ127"/>
      <c r="LK127"/>
      <c r="LL127"/>
      <c r="LM127"/>
      <c r="LN127"/>
      <c r="LO127"/>
      <c r="LP127"/>
      <c r="LQ127"/>
      <c r="LR127"/>
      <c r="LS127"/>
      <c r="LT127"/>
      <c r="LU127"/>
      <c r="LV127"/>
      <c r="LW127"/>
      <c r="LX127"/>
      <c r="LY127"/>
      <c r="LZ127"/>
      <c r="MA127"/>
      <c r="MB127"/>
      <c r="MC127"/>
      <c r="MD127"/>
      <c r="ME127"/>
      <c r="MF127"/>
      <c r="MG127"/>
      <c r="MH127"/>
      <c r="MI127"/>
      <c r="MJ127"/>
      <c r="MK127"/>
      <c r="ML127"/>
      <c r="MM127"/>
      <c r="MN127"/>
      <c r="MO127"/>
      <c r="MP127"/>
      <c r="MQ127"/>
      <c r="MR127"/>
      <c r="MS127"/>
      <c r="MT127"/>
      <c r="MU127"/>
      <c r="MV127"/>
      <c r="MW127"/>
      <c r="MX127"/>
      <c r="MY127"/>
      <c r="MZ127"/>
      <c r="NA127"/>
      <c r="NB127"/>
      <c r="NC127"/>
      <c r="ND127"/>
      <c r="NE127"/>
      <c r="NF127"/>
      <c r="NG127"/>
      <c r="NH127"/>
      <c r="NI127"/>
      <c r="NJ127"/>
      <c r="NK127"/>
      <c r="NL127"/>
      <c r="NM127"/>
      <c r="NN127"/>
      <c r="NO127"/>
      <c r="NP127"/>
      <c r="NQ127"/>
      <c r="NR127"/>
      <c r="NS127"/>
      <c r="NT127"/>
      <c r="NU127"/>
      <c r="NV127"/>
      <c r="NW127"/>
      <c r="NX127"/>
      <c r="NY127"/>
      <c r="NZ127"/>
      <c r="OA127"/>
      <c r="OB127"/>
      <c r="OC127"/>
      <c r="OD127"/>
      <c r="OE127"/>
      <c r="OF127"/>
      <c r="OG127"/>
      <c r="OH127"/>
      <c r="OI127"/>
      <c r="OJ127"/>
      <c r="OK127"/>
      <c r="OL127"/>
      <c r="OM127"/>
      <c r="ON127"/>
      <c r="OO127"/>
      <c r="OP127"/>
      <c r="OQ127"/>
      <c r="OR127"/>
      <c r="OS127"/>
      <c r="OT127"/>
      <c r="OU127"/>
      <c r="OV127"/>
      <c r="OW127"/>
      <c r="OX127"/>
      <c r="OY127"/>
      <c r="OZ127"/>
      <c r="PA127"/>
      <c r="PB127"/>
      <c r="PC127"/>
      <c r="PD127"/>
      <c r="PE127"/>
      <c r="PF127"/>
      <c r="PG127"/>
      <c r="PH127"/>
      <c r="PI127"/>
      <c r="PJ127"/>
      <c r="PK127"/>
      <c r="PL127"/>
      <c r="PM127"/>
      <c r="PN127"/>
      <c r="PO127"/>
      <c r="PP127"/>
      <c r="PQ127"/>
      <c r="PR127"/>
      <c r="PS127"/>
      <c r="PT127"/>
      <c r="PU127"/>
      <c r="PV127"/>
      <c r="PW127"/>
      <c r="PX127"/>
      <c r="PY127"/>
      <c r="PZ127"/>
      <c r="QA127"/>
      <c r="QB127"/>
      <c r="QC127"/>
      <c r="QD127"/>
      <c r="QE127"/>
      <c r="QF127"/>
      <c r="QG127"/>
      <c r="QH127"/>
      <c r="QI127"/>
      <c r="QJ127"/>
      <c r="QK127"/>
      <c r="QL127"/>
      <c r="QM127"/>
      <c r="QN127"/>
      <c r="QO127"/>
      <c r="QP127"/>
      <c r="QQ127"/>
      <c r="QR127"/>
      <c r="QS127"/>
      <c r="QT127"/>
      <c r="QU127"/>
      <c r="QV127"/>
      <c r="QW127"/>
      <c r="QX127"/>
      <c r="QY127"/>
      <c r="QZ127"/>
      <c r="RA127"/>
      <c r="RB127"/>
      <c r="RC127"/>
      <c r="RD127"/>
      <c r="RE127"/>
      <c r="RF127"/>
    </row>
    <row r="128" spans="1:474">
      <c r="A128" s="242">
        <v>57</v>
      </c>
      <c r="B128" s="242" t="s">
        <v>176</v>
      </c>
      <c r="C128" s="242" t="s">
        <v>92</v>
      </c>
      <c r="D128" s="233">
        <v>40</v>
      </c>
      <c r="E128" s="233">
        <v>40</v>
      </c>
      <c r="F128" s="233">
        <v>40</v>
      </c>
      <c r="G128" s="233"/>
      <c r="H128" s="233"/>
      <c r="I128" s="233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  <c r="JC128"/>
      <c r="JD128"/>
      <c r="JE128"/>
      <c r="JF128"/>
      <c r="JG128"/>
      <c r="JH128"/>
      <c r="JI128"/>
      <c r="JJ128"/>
      <c r="JK128"/>
      <c r="JL128"/>
      <c r="JM128"/>
      <c r="JN128"/>
      <c r="JO128"/>
      <c r="JP128"/>
      <c r="JQ128"/>
      <c r="JR128"/>
      <c r="JS128"/>
      <c r="JT128"/>
      <c r="JU128"/>
      <c r="JV128"/>
      <c r="JW128"/>
      <c r="JX128"/>
      <c r="JY128"/>
      <c r="JZ128"/>
      <c r="KA128"/>
      <c r="KB128"/>
      <c r="KC128"/>
      <c r="KD128"/>
      <c r="KE128"/>
      <c r="KF128"/>
      <c r="KG128"/>
      <c r="KH128"/>
      <c r="KI128"/>
      <c r="KJ128"/>
      <c r="KK128"/>
      <c r="KL128"/>
      <c r="KM128"/>
      <c r="KN128"/>
      <c r="KO128"/>
      <c r="KP128"/>
      <c r="KQ128"/>
      <c r="KR128"/>
      <c r="KS128"/>
      <c r="KT128"/>
      <c r="KU128"/>
      <c r="KV128"/>
      <c r="KW128"/>
      <c r="KX128"/>
      <c r="KY128"/>
      <c r="KZ128"/>
      <c r="LA128"/>
      <c r="LB128"/>
      <c r="LC128"/>
      <c r="LD128"/>
      <c r="LE128"/>
      <c r="LF128"/>
      <c r="LG128"/>
      <c r="LH128"/>
      <c r="LI128"/>
      <c r="LJ128"/>
      <c r="LK128"/>
      <c r="LL128"/>
      <c r="LM128"/>
      <c r="LN128"/>
      <c r="LO128"/>
      <c r="LP128"/>
      <c r="LQ128"/>
      <c r="LR128"/>
      <c r="LS128"/>
      <c r="LT128"/>
      <c r="LU128"/>
      <c r="LV128"/>
      <c r="LW128"/>
      <c r="LX128"/>
      <c r="LY128"/>
      <c r="LZ128"/>
      <c r="MA128"/>
      <c r="MB128"/>
      <c r="MC128"/>
      <c r="MD128"/>
      <c r="ME128"/>
      <c r="MF128"/>
      <c r="MG128"/>
      <c r="MH128"/>
      <c r="MI128"/>
      <c r="MJ128"/>
      <c r="MK128"/>
      <c r="ML128"/>
      <c r="MM128"/>
      <c r="MN128"/>
      <c r="MO128"/>
      <c r="MP128"/>
      <c r="MQ128"/>
      <c r="MR128"/>
      <c r="MS128"/>
      <c r="MT128"/>
      <c r="MU128"/>
      <c r="MV128"/>
      <c r="MW128"/>
      <c r="MX128"/>
      <c r="MY128"/>
      <c r="MZ128"/>
      <c r="NA128"/>
      <c r="NB128"/>
      <c r="NC128"/>
      <c r="ND128"/>
      <c r="NE128"/>
      <c r="NF128"/>
      <c r="NG128"/>
      <c r="NH128"/>
      <c r="NI128"/>
      <c r="NJ128"/>
      <c r="NK128"/>
      <c r="NL128"/>
      <c r="NM128"/>
      <c r="NN128"/>
      <c r="NO128"/>
      <c r="NP128"/>
      <c r="NQ128"/>
      <c r="NR128"/>
      <c r="NS128"/>
      <c r="NT128"/>
      <c r="NU128"/>
      <c r="NV128"/>
      <c r="NW128"/>
      <c r="NX128"/>
      <c r="NY128"/>
      <c r="NZ128"/>
      <c r="OA128"/>
      <c r="OB128"/>
      <c r="OC128"/>
      <c r="OD128"/>
      <c r="OE128"/>
      <c r="OF128"/>
      <c r="OG128"/>
      <c r="OH128"/>
      <c r="OI128"/>
      <c r="OJ128"/>
      <c r="OK128"/>
      <c r="OL128"/>
      <c r="OM128"/>
      <c r="ON128"/>
      <c r="OO128"/>
      <c r="OP128"/>
      <c r="OQ128"/>
      <c r="OR128"/>
      <c r="OS128"/>
      <c r="OT128"/>
      <c r="OU128"/>
      <c r="OV128"/>
      <c r="OW128"/>
      <c r="OX128"/>
      <c r="OY128"/>
      <c r="OZ128"/>
      <c r="PA128"/>
      <c r="PB128"/>
      <c r="PC128"/>
      <c r="PD128"/>
      <c r="PE128"/>
      <c r="PF128"/>
      <c r="PG128"/>
      <c r="PH128"/>
      <c r="PI128"/>
      <c r="PJ128"/>
      <c r="PK128"/>
      <c r="PL128"/>
      <c r="PM128"/>
      <c r="PN128"/>
      <c r="PO128"/>
      <c r="PP128"/>
      <c r="PQ128"/>
      <c r="PR128"/>
      <c r="PS128"/>
      <c r="PT128"/>
      <c r="PU128"/>
      <c r="PV128"/>
      <c r="PW128"/>
      <c r="PX128"/>
      <c r="PY128"/>
      <c r="PZ128"/>
      <c r="QA128"/>
      <c r="QB128"/>
      <c r="QC128"/>
      <c r="QD128"/>
      <c r="QE128"/>
      <c r="QF128"/>
      <c r="QG128"/>
      <c r="QH128"/>
      <c r="QI128"/>
      <c r="QJ128"/>
      <c r="QK128"/>
      <c r="QL128"/>
      <c r="QM128"/>
      <c r="QN128"/>
      <c r="QO128"/>
      <c r="QP128"/>
      <c r="QQ128"/>
      <c r="QR128"/>
      <c r="QS128"/>
      <c r="QT128"/>
      <c r="QU128"/>
      <c r="QV128"/>
      <c r="QW128"/>
      <c r="QX128"/>
      <c r="QY128"/>
      <c r="QZ128"/>
      <c r="RA128"/>
      <c r="RB128"/>
      <c r="RC128"/>
      <c r="RD128"/>
      <c r="RE128"/>
      <c r="RF128"/>
    </row>
    <row r="129" spans="1:474">
      <c r="A129" s="242">
        <v>57</v>
      </c>
      <c r="B129" s="242" t="s">
        <v>182</v>
      </c>
      <c r="C129" s="242" t="s">
        <v>92</v>
      </c>
      <c r="D129" s="233">
        <v>41</v>
      </c>
      <c r="E129" s="233">
        <v>40</v>
      </c>
      <c r="F129" s="233">
        <v>42</v>
      </c>
      <c r="G129" s="233"/>
      <c r="H129" s="233"/>
      <c r="I129" s="233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  <c r="IX129"/>
      <c r="IY129"/>
      <c r="IZ129"/>
      <c r="JA129"/>
      <c r="JB129"/>
      <c r="JC129"/>
      <c r="JD129"/>
      <c r="JE129"/>
      <c r="JF129"/>
      <c r="JG129"/>
      <c r="JH129"/>
      <c r="JI129"/>
      <c r="JJ129"/>
      <c r="JK129"/>
      <c r="JL129"/>
      <c r="JM129"/>
      <c r="JN129"/>
      <c r="JO129"/>
      <c r="JP129"/>
      <c r="JQ129"/>
      <c r="JR129"/>
      <c r="JS129"/>
      <c r="JT129"/>
      <c r="JU129"/>
      <c r="JV129"/>
      <c r="JW129"/>
      <c r="JX129"/>
      <c r="JY129"/>
      <c r="JZ129"/>
      <c r="KA129"/>
      <c r="KB129"/>
      <c r="KC129"/>
      <c r="KD129"/>
      <c r="KE129"/>
      <c r="KF129"/>
      <c r="KG129"/>
      <c r="KH129"/>
      <c r="KI129"/>
      <c r="KJ129"/>
      <c r="KK129"/>
      <c r="KL129"/>
      <c r="KM129"/>
      <c r="KN129"/>
      <c r="KO129"/>
      <c r="KP129"/>
      <c r="KQ129"/>
      <c r="KR129"/>
      <c r="KS129"/>
      <c r="KT129"/>
      <c r="KU129"/>
      <c r="KV129"/>
      <c r="KW129"/>
      <c r="KX129"/>
      <c r="KY129"/>
      <c r="KZ129"/>
      <c r="LA129"/>
      <c r="LB129"/>
      <c r="LC129"/>
      <c r="LD129"/>
      <c r="LE129"/>
      <c r="LF129"/>
      <c r="LG129"/>
      <c r="LH129"/>
      <c r="LI129"/>
      <c r="LJ129"/>
      <c r="LK129"/>
      <c r="LL129"/>
      <c r="LM129"/>
      <c r="LN129"/>
      <c r="LO129"/>
      <c r="LP129"/>
      <c r="LQ129"/>
      <c r="LR129"/>
      <c r="LS129"/>
      <c r="LT129"/>
      <c r="LU129"/>
      <c r="LV129"/>
      <c r="LW129"/>
      <c r="LX129"/>
      <c r="LY129"/>
      <c r="LZ129"/>
      <c r="MA129"/>
      <c r="MB129"/>
      <c r="MC129"/>
      <c r="MD129"/>
      <c r="ME129"/>
      <c r="MF129"/>
      <c r="MG129"/>
      <c r="MH129"/>
      <c r="MI129"/>
      <c r="MJ129"/>
      <c r="MK129"/>
      <c r="ML129"/>
      <c r="MM129"/>
      <c r="MN129"/>
      <c r="MO129"/>
      <c r="MP129"/>
      <c r="MQ129"/>
      <c r="MR129"/>
      <c r="MS129"/>
      <c r="MT129"/>
      <c r="MU129"/>
      <c r="MV129"/>
      <c r="MW129"/>
      <c r="MX129"/>
      <c r="MY129"/>
      <c r="MZ129"/>
      <c r="NA129"/>
      <c r="NB129"/>
      <c r="NC129"/>
      <c r="ND129"/>
      <c r="NE129"/>
      <c r="NF129"/>
      <c r="NG129"/>
      <c r="NH129"/>
      <c r="NI129"/>
      <c r="NJ129"/>
      <c r="NK129"/>
      <c r="NL129"/>
      <c r="NM129"/>
      <c r="NN129"/>
      <c r="NO129"/>
      <c r="NP129"/>
      <c r="NQ129"/>
      <c r="NR129"/>
      <c r="NS129"/>
      <c r="NT129"/>
      <c r="NU129"/>
      <c r="NV129"/>
      <c r="NW129"/>
      <c r="NX129"/>
      <c r="NY129"/>
      <c r="NZ129"/>
      <c r="OA129"/>
      <c r="OB129"/>
      <c r="OC129"/>
      <c r="OD129"/>
      <c r="OE129"/>
      <c r="OF129"/>
      <c r="OG129"/>
      <c r="OH129"/>
      <c r="OI129"/>
      <c r="OJ129"/>
      <c r="OK129"/>
      <c r="OL129"/>
      <c r="OM129"/>
      <c r="ON129"/>
      <c r="OO129"/>
      <c r="OP129"/>
      <c r="OQ129"/>
      <c r="OR129"/>
      <c r="OS129"/>
      <c r="OT129"/>
      <c r="OU129"/>
      <c r="OV129"/>
      <c r="OW129"/>
      <c r="OX129"/>
      <c r="OY129"/>
      <c r="OZ129"/>
      <c r="PA129"/>
      <c r="PB129"/>
      <c r="PC129"/>
      <c r="PD129"/>
      <c r="PE129"/>
      <c r="PF129"/>
      <c r="PG129"/>
      <c r="PH129"/>
      <c r="PI129"/>
      <c r="PJ129"/>
      <c r="PK129"/>
      <c r="PL129"/>
      <c r="PM129"/>
      <c r="PN129"/>
      <c r="PO129"/>
      <c r="PP129"/>
      <c r="PQ129"/>
      <c r="PR129"/>
      <c r="PS129"/>
      <c r="PT129"/>
      <c r="PU129"/>
      <c r="PV129"/>
      <c r="PW129"/>
      <c r="PX129"/>
      <c r="PY129"/>
      <c r="PZ129"/>
      <c r="QA129"/>
      <c r="QB129"/>
      <c r="QC129"/>
      <c r="QD129"/>
      <c r="QE129"/>
      <c r="QF129"/>
      <c r="QG129"/>
      <c r="QH129"/>
      <c r="QI129"/>
      <c r="QJ129"/>
      <c r="QK129"/>
      <c r="QL129"/>
      <c r="QM129"/>
      <c r="QN129"/>
      <c r="QO129"/>
      <c r="QP129"/>
      <c r="QQ129"/>
      <c r="QR129"/>
      <c r="QS129"/>
      <c r="QT129"/>
      <c r="QU129"/>
      <c r="QV129"/>
      <c r="QW129"/>
      <c r="QX129"/>
      <c r="QY129"/>
      <c r="QZ129"/>
      <c r="RA129"/>
      <c r="RB129"/>
      <c r="RC129"/>
      <c r="RD129"/>
      <c r="RE129"/>
      <c r="RF129"/>
    </row>
    <row r="130" spans="1:474">
      <c r="A130" s="242">
        <v>58</v>
      </c>
      <c r="B130" s="242" t="s">
        <v>190</v>
      </c>
      <c r="C130" s="242" t="s">
        <v>93</v>
      </c>
      <c r="D130" s="233">
        <v>29</v>
      </c>
      <c r="E130" s="233">
        <v>28</v>
      </c>
      <c r="F130" s="233">
        <v>30</v>
      </c>
      <c r="G130" s="233"/>
      <c r="H130" s="233"/>
      <c r="I130" s="233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  <c r="IZ130"/>
      <c r="JA130"/>
      <c r="JB130"/>
      <c r="JC130"/>
      <c r="JD130"/>
      <c r="JE130"/>
      <c r="JF130"/>
      <c r="JG130"/>
      <c r="JH130"/>
      <c r="JI130"/>
      <c r="JJ130"/>
      <c r="JK130"/>
      <c r="JL130"/>
      <c r="JM130"/>
      <c r="JN130"/>
      <c r="JO130"/>
      <c r="JP130"/>
      <c r="JQ130"/>
      <c r="JR130"/>
      <c r="JS130"/>
      <c r="JT130"/>
      <c r="JU130"/>
      <c r="JV130"/>
      <c r="JW130"/>
      <c r="JX130"/>
      <c r="JY130"/>
      <c r="JZ130"/>
      <c r="KA130"/>
      <c r="KB130"/>
      <c r="KC130"/>
      <c r="KD130"/>
      <c r="KE130"/>
      <c r="KF130"/>
      <c r="KG130"/>
      <c r="KH130"/>
      <c r="KI130"/>
      <c r="KJ130"/>
      <c r="KK130"/>
      <c r="KL130"/>
      <c r="KM130"/>
      <c r="KN130"/>
      <c r="KO130"/>
      <c r="KP130"/>
      <c r="KQ130"/>
      <c r="KR130"/>
      <c r="KS130"/>
      <c r="KT130"/>
      <c r="KU130"/>
      <c r="KV130"/>
      <c r="KW130"/>
      <c r="KX130"/>
      <c r="KY130"/>
      <c r="KZ130"/>
      <c r="LA130"/>
      <c r="LB130"/>
      <c r="LC130"/>
      <c r="LD130"/>
      <c r="LE130"/>
      <c r="LF130"/>
      <c r="LG130"/>
      <c r="LH130"/>
      <c r="LI130"/>
      <c r="LJ130"/>
      <c r="LK130"/>
      <c r="LL130"/>
      <c r="LM130"/>
      <c r="LN130"/>
      <c r="LO130"/>
      <c r="LP130"/>
      <c r="LQ130"/>
      <c r="LR130"/>
      <c r="LS130"/>
      <c r="LT130"/>
      <c r="LU130"/>
      <c r="LV130"/>
      <c r="LW130"/>
      <c r="LX130"/>
      <c r="LY130"/>
      <c r="LZ130"/>
      <c r="MA130"/>
      <c r="MB130"/>
      <c r="MC130"/>
      <c r="MD130"/>
      <c r="ME130"/>
      <c r="MF130"/>
      <c r="MG130"/>
      <c r="MH130"/>
      <c r="MI130"/>
      <c r="MJ130"/>
      <c r="MK130"/>
      <c r="ML130"/>
      <c r="MM130"/>
      <c r="MN130"/>
      <c r="MO130"/>
      <c r="MP130"/>
      <c r="MQ130"/>
      <c r="MR130"/>
      <c r="MS130"/>
      <c r="MT130"/>
      <c r="MU130"/>
      <c r="MV130"/>
      <c r="MW130"/>
      <c r="MX130"/>
      <c r="MY130"/>
      <c r="MZ130"/>
      <c r="NA130"/>
      <c r="NB130"/>
      <c r="NC130"/>
      <c r="ND130"/>
      <c r="NE130"/>
      <c r="NF130"/>
      <c r="NG130"/>
      <c r="NH130"/>
      <c r="NI130"/>
      <c r="NJ130"/>
      <c r="NK130"/>
      <c r="NL130"/>
      <c r="NM130"/>
      <c r="NN130"/>
      <c r="NO130"/>
      <c r="NP130"/>
      <c r="NQ130"/>
      <c r="NR130"/>
      <c r="NS130"/>
      <c r="NT130"/>
      <c r="NU130"/>
      <c r="NV130"/>
      <c r="NW130"/>
      <c r="NX130"/>
      <c r="NY130"/>
      <c r="NZ130"/>
      <c r="OA130"/>
      <c r="OB130"/>
      <c r="OC130"/>
      <c r="OD130"/>
      <c r="OE130"/>
      <c r="OF130"/>
      <c r="OG130"/>
      <c r="OH130"/>
      <c r="OI130"/>
      <c r="OJ130"/>
      <c r="OK130"/>
      <c r="OL130"/>
      <c r="OM130"/>
      <c r="ON130"/>
      <c r="OO130"/>
      <c r="OP130"/>
      <c r="OQ130"/>
      <c r="OR130"/>
      <c r="OS130"/>
      <c r="OT130"/>
      <c r="OU130"/>
      <c r="OV130"/>
      <c r="OW130"/>
      <c r="OX130"/>
      <c r="OY130"/>
      <c r="OZ130"/>
      <c r="PA130"/>
      <c r="PB130"/>
      <c r="PC130"/>
      <c r="PD130"/>
      <c r="PE130"/>
      <c r="PF130"/>
      <c r="PG130"/>
      <c r="PH130"/>
      <c r="PI130"/>
      <c r="PJ130"/>
      <c r="PK130"/>
      <c r="PL130"/>
      <c r="PM130"/>
      <c r="PN130"/>
      <c r="PO130"/>
      <c r="PP130"/>
      <c r="PQ130"/>
      <c r="PR130"/>
      <c r="PS130"/>
      <c r="PT130"/>
      <c r="PU130"/>
      <c r="PV130"/>
      <c r="PW130"/>
      <c r="PX130"/>
      <c r="PY130"/>
      <c r="PZ130"/>
      <c r="QA130"/>
      <c r="QB130"/>
      <c r="QC130"/>
      <c r="QD130"/>
      <c r="QE130"/>
      <c r="QF130"/>
      <c r="QG130"/>
      <c r="QH130"/>
      <c r="QI130"/>
      <c r="QJ130"/>
      <c r="QK130"/>
      <c r="QL130"/>
      <c r="QM130"/>
      <c r="QN130"/>
      <c r="QO130"/>
      <c r="QP130"/>
      <c r="QQ130"/>
      <c r="QR130"/>
      <c r="QS130"/>
      <c r="QT130"/>
      <c r="QU130"/>
      <c r="QV130"/>
      <c r="QW130"/>
      <c r="QX130"/>
      <c r="QY130"/>
      <c r="QZ130"/>
      <c r="RA130"/>
      <c r="RB130"/>
      <c r="RC130"/>
      <c r="RD130"/>
      <c r="RE130"/>
      <c r="RF130"/>
    </row>
    <row r="131" spans="1:474">
      <c r="A131" s="242">
        <v>58</v>
      </c>
      <c r="B131" s="242" t="s">
        <v>229</v>
      </c>
      <c r="C131" s="242" t="s">
        <v>93</v>
      </c>
      <c r="D131" s="233">
        <v>28</v>
      </c>
      <c r="E131" s="233">
        <v>28</v>
      </c>
      <c r="F131" s="233">
        <v>28</v>
      </c>
      <c r="G131" s="233"/>
      <c r="H131" s="233"/>
      <c r="I131" s="233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  <c r="IY131"/>
      <c r="IZ131"/>
      <c r="JA131"/>
      <c r="JB131"/>
      <c r="JC131"/>
      <c r="JD131"/>
      <c r="JE131"/>
      <c r="JF131"/>
      <c r="JG131"/>
      <c r="JH131"/>
      <c r="JI131"/>
      <c r="JJ131"/>
      <c r="JK131"/>
      <c r="JL131"/>
      <c r="JM131"/>
      <c r="JN131"/>
      <c r="JO131"/>
      <c r="JP131"/>
      <c r="JQ131"/>
      <c r="JR131"/>
      <c r="JS131"/>
      <c r="JT131"/>
      <c r="JU131"/>
      <c r="JV131"/>
      <c r="JW131"/>
      <c r="JX131"/>
      <c r="JY131"/>
      <c r="JZ131"/>
      <c r="KA131"/>
      <c r="KB131"/>
      <c r="KC131"/>
      <c r="KD131"/>
      <c r="KE131"/>
      <c r="KF131"/>
      <c r="KG131"/>
      <c r="KH131"/>
      <c r="KI131"/>
      <c r="KJ131"/>
      <c r="KK131"/>
      <c r="KL131"/>
      <c r="KM131"/>
      <c r="KN131"/>
      <c r="KO131"/>
      <c r="KP131"/>
      <c r="KQ131"/>
      <c r="KR131"/>
      <c r="KS131"/>
      <c r="KT131"/>
      <c r="KU131"/>
      <c r="KV131"/>
      <c r="KW131"/>
      <c r="KX131"/>
      <c r="KY131"/>
      <c r="KZ131"/>
      <c r="LA131"/>
      <c r="LB131"/>
      <c r="LC131"/>
      <c r="LD131"/>
      <c r="LE131"/>
      <c r="LF131"/>
      <c r="LG131"/>
      <c r="LH131"/>
      <c r="LI131"/>
      <c r="LJ131"/>
      <c r="LK131"/>
      <c r="LL131"/>
      <c r="LM131"/>
      <c r="LN131"/>
      <c r="LO131"/>
      <c r="LP131"/>
      <c r="LQ131"/>
      <c r="LR131"/>
      <c r="LS131"/>
      <c r="LT131"/>
      <c r="LU131"/>
      <c r="LV131"/>
      <c r="LW131"/>
      <c r="LX131"/>
      <c r="LY131"/>
      <c r="LZ131"/>
      <c r="MA131"/>
      <c r="MB131"/>
      <c r="MC131"/>
      <c r="MD131"/>
      <c r="ME131"/>
      <c r="MF131"/>
      <c r="MG131"/>
      <c r="MH131"/>
      <c r="MI131"/>
      <c r="MJ131"/>
      <c r="MK131"/>
      <c r="ML131"/>
      <c r="MM131"/>
      <c r="MN131"/>
      <c r="MO131"/>
      <c r="MP131"/>
      <c r="MQ131"/>
      <c r="MR131"/>
      <c r="MS131"/>
      <c r="MT131"/>
      <c r="MU131"/>
      <c r="MV131"/>
      <c r="MW131"/>
      <c r="MX131"/>
      <c r="MY131"/>
      <c r="MZ131"/>
      <c r="NA131"/>
      <c r="NB131"/>
      <c r="NC131"/>
      <c r="ND131"/>
      <c r="NE131"/>
      <c r="NF131"/>
      <c r="NG131"/>
      <c r="NH131"/>
      <c r="NI131"/>
      <c r="NJ131"/>
      <c r="NK131"/>
      <c r="NL131"/>
      <c r="NM131"/>
      <c r="NN131"/>
      <c r="NO131"/>
      <c r="NP131"/>
      <c r="NQ131"/>
      <c r="NR131"/>
      <c r="NS131"/>
      <c r="NT131"/>
      <c r="NU131"/>
      <c r="NV131"/>
      <c r="NW131"/>
      <c r="NX131"/>
      <c r="NY131"/>
      <c r="NZ131"/>
      <c r="OA131"/>
      <c r="OB131"/>
      <c r="OC131"/>
      <c r="OD131"/>
      <c r="OE131"/>
      <c r="OF131"/>
      <c r="OG131"/>
      <c r="OH131"/>
      <c r="OI131"/>
      <c r="OJ131"/>
      <c r="OK131"/>
      <c r="OL131"/>
      <c r="OM131"/>
      <c r="ON131"/>
      <c r="OO131"/>
      <c r="OP131"/>
      <c r="OQ131"/>
      <c r="OR131"/>
      <c r="OS131"/>
      <c r="OT131"/>
      <c r="OU131"/>
      <c r="OV131"/>
      <c r="OW131"/>
      <c r="OX131"/>
      <c r="OY131"/>
      <c r="OZ131"/>
      <c r="PA131"/>
      <c r="PB131"/>
      <c r="PC131"/>
      <c r="PD131"/>
      <c r="PE131"/>
      <c r="PF131"/>
      <c r="PG131"/>
      <c r="PH131"/>
      <c r="PI131"/>
      <c r="PJ131"/>
      <c r="PK131"/>
      <c r="PL131"/>
      <c r="PM131"/>
      <c r="PN131"/>
      <c r="PO131"/>
      <c r="PP131"/>
      <c r="PQ131"/>
      <c r="PR131"/>
      <c r="PS131"/>
      <c r="PT131"/>
      <c r="PU131"/>
      <c r="PV131"/>
      <c r="PW131"/>
      <c r="PX131"/>
      <c r="PY131"/>
      <c r="PZ131"/>
      <c r="QA131"/>
      <c r="QB131"/>
      <c r="QC131"/>
      <c r="QD131"/>
      <c r="QE131"/>
      <c r="QF131"/>
      <c r="QG131"/>
      <c r="QH131"/>
      <c r="QI131"/>
      <c r="QJ131"/>
      <c r="QK131"/>
      <c r="QL131"/>
      <c r="QM131"/>
      <c r="QN131"/>
      <c r="QO131"/>
      <c r="QP131"/>
      <c r="QQ131"/>
      <c r="QR131"/>
      <c r="QS131"/>
      <c r="QT131"/>
      <c r="QU131"/>
      <c r="QV131"/>
      <c r="QW131"/>
      <c r="QX131"/>
      <c r="QY131"/>
      <c r="QZ131"/>
      <c r="RA131"/>
      <c r="RB131"/>
      <c r="RC131"/>
      <c r="RD131"/>
      <c r="RE131"/>
      <c r="RF131"/>
    </row>
    <row r="132" spans="1:474">
      <c r="A132" s="242">
        <v>58</v>
      </c>
      <c r="B132" s="242" t="s">
        <v>179</v>
      </c>
      <c r="C132" s="242" t="s">
        <v>93</v>
      </c>
      <c r="D132" s="233">
        <v>30</v>
      </c>
      <c r="E132" s="233">
        <v>30</v>
      </c>
      <c r="F132" s="233">
        <v>30</v>
      </c>
      <c r="G132" s="233"/>
      <c r="H132" s="233"/>
      <c r="I132" s="233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  <c r="IZ132"/>
      <c r="JA132"/>
      <c r="JB132"/>
      <c r="JC132"/>
      <c r="JD132"/>
      <c r="JE132"/>
      <c r="JF132"/>
      <c r="JG132"/>
      <c r="JH132"/>
      <c r="JI132"/>
      <c r="JJ132"/>
      <c r="JK132"/>
      <c r="JL132"/>
      <c r="JM132"/>
      <c r="JN132"/>
      <c r="JO132"/>
      <c r="JP132"/>
      <c r="JQ132"/>
      <c r="JR132"/>
      <c r="JS132"/>
      <c r="JT132"/>
      <c r="JU132"/>
      <c r="JV132"/>
      <c r="JW132"/>
      <c r="JX132"/>
      <c r="JY132"/>
      <c r="JZ132"/>
      <c r="KA132"/>
      <c r="KB132"/>
      <c r="KC132"/>
      <c r="KD132"/>
      <c r="KE132"/>
      <c r="KF132"/>
      <c r="KG132"/>
      <c r="KH132"/>
      <c r="KI132"/>
      <c r="KJ132"/>
      <c r="KK132"/>
      <c r="KL132"/>
      <c r="KM132"/>
      <c r="KN132"/>
      <c r="KO132"/>
      <c r="KP132"/>
      <c r="KQ132"/>
      <c r="KR132"/>
      <c r="KS132"/>
      <c r="KT132"/>
      <c r="KU132"/>
      <c r="KV132"/>
      <c r="KW132"/>
      <c r="KX132"/>
      <c r="KY132"/>
      <c r="KZ132"/>
      <c r="LA132"/>
      <c r="LB132"/>
      <c r="LC132"/>
      <c r="LD132"/>
      <c r="LE132"/>
      <c r="LF132"/>
      <c r="LG132"/>
      <c r="LH132"/>
      <c r="LI132"/>
      <c r="LJ132"/>
      <c r="LK132"/>
      <c r="LL132"/>
      <c r="LM132"/>
      <c r="LN132"/>
      <c r="LO132"/>
      <c r="LP132"/>
      <c r="LQ132"/>
      <c r="LR132"/>
      <c r="LS132"/>
      <c r="LT132"/>
      <c r="LU132"/>
      <c r="LV132"/>
      <c r="LW132"/>
      <c r="LX132"/>
      <c r="LY132"/>
      <c r="LZ132"/>
      <c r="MA132"/>
      <c r="MB132"/>
      <c r="MC132"/>
      <c r="MD132"/>
      <c r="ME132"/>
      <c r="MF132"/>
      <c r="MG132"/>
      <c r="MH132"/>
      <c r="MI132"/>
      <c r="MJ132"/>
      <c r="MK132"/>
      <c r="ML132"/>
      <c r="MM132"/>
      <c r="MN132"/>
      <c r="MO132"/>
      <c r="MP132"/>
      <c r="MQ132"/>
      <c r="MR132"/>
      <c r="MS132"/>
      <c r="MT132"/>
      <c r="MU132"/>
      <c r="MV132"/>
      <c r="MW132"/>
      <c r="MX132"/>
      <c r="MY132"/>
      <c r="MZ132"/>
      <c r="NA132"/>
      <c r="NB132"/>
      <c r="NC132"/>
      <c r="ND132"/>
      <c r="NE132"/>
      <c r="NF132"/>
      <c r="NG132"/>
      <c r="NH132"/>
      <c r="NI132"/>
      <c r="NJ132"/>
      <c r="NK132"/>
      <c r="NL132"/>
      <c r="NM132"/>
      <c r="NN132"/>
      <c r="NO132"/>
      <c r="NP132"/>
      <c r="NQ132"/>
      <c r="NR132"/>
      <c r="NS132"/>
      <c r="NT132"/>
      <c r="NU132"/>
      <c r="NV132"/>
      <c r="NW132"/>
      <c r="NX132"/>
      <c r="NY132"/>
      <c r="NZ132"/>
      <c r="OA132"/>
      <c r="OB132"/>
      <c r="OC132"/>
      <c r="OD132"/>
      <c r="OE132"/>
      <c r="OF132"/>
      <c r="OG132"/>
      <c r="OH132"/>
      <c r="OI132"/>
      <c r="OJ132"/>
      <c r="OK132"/>
      <c r="OL132"/>
      <c r="OM132"/>
      <c r="ON132"/>
      <c r="OO132"/>
      <c r="OP132"/>
      <c r="OQ132"/>
      <c r="OR132"/>
      <c r="OS132"/>
      <c r="OT132"/>
      <c r="OU132"/>
      <c r="OV132"/>
      <c r="OW132"/>
      <c r="OX132"/>
      <c r="OY132"/>
      <c r="OZ132"/>
      <c r="PA132"/>
      <c r="PB132"/>
      <c r="PC132"/>
      <c r="PD132"/>
      <c r="PE132"/>
      <c r="PF132"/>
      <c r="PG132"/>
      <c r="PH132"/>
      <c r="PI132"/>
      <c r="PJ132"/>
      <c r="PK132"/>
      <c r="PL132"/>
      <c r="PM132"/>
      <c r="PN132"/>
      <c r="PO132"/>
      <c r="PP132"/>
      <c r="PQ132"/>
      <c r="PR132"/>
      <c r="PS132"/>
      <c r="PT132"/>
      <c r="PU132"/>
      <c r="PV132"/>
      <c r="PW132"/>
      <c r="PX132"/>
      <c r="PY132"/>
      <c r="PZ132"/>
      <c r="QA132"/>
      <c r="QB132"/>
      <c r="QC132"/>
      <c r="QD132"/>
      <c r="QE132"/>
      <c r="QF132"/>
      <c r="QG132"/>
      <c r="QH132"/>
      <c r="QI132"/>
      <c r="QJ132"/>
      <c r="QK132"/>
      <c r="QL132"/>
      <c r="QM132"/>
      <c r="QN132"/>
      <c r="QO132"/>
      <c r="QP132"/>
      <c r="QQ132"/>
      <c r="QR132"/>
      <c r="QS132"/>
      <c r="QT132"/>
      <c r="QU132"/>
      <c r="QV132"/>
      <c r="QW132"/>
      <c r="QX132"/>
      <c r="QY132"/>
      <c r="QZ132"/>
      <c r="RA132"/>
      <c r="RB132"/>
      <c r="RC132"/>
      <c r="RD132"/>
      <c r="RE132"/>
      <c r="RF132"/>
    </row>
    <row r="133" spans="1:474">
      <c r="A133" s="242">
        <v>58</v>
      </c>
      <c r="B133" s="242" t="s">
        <v>176</v>
      </c>
      <c r="C133" s="242" t="s">
        <v>93</v>
      </c>
      <c r="D133" s="233">
        <v>35</v>
      </c>
      <c r="E133" s="233">
        <v>35</v>
      </c>
      <c r="F133" s="233">
        <v>35</v>
      </c>
      <c r="G133" s="233"/>
      <c r="H133" s="233"/>
      <c r="I133" s="2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  <c r="IZ133"/>
      <c r="JA133"/>
      <c r="JB133"/>
      <c r="JC133"/>
      <c r="JD133"/>
      <c r="JE133"/>
      <c r="JF133"/>
      <c r="JG133"/>
      <c r="JH133"/>
      <c r="JI133"/>
      <c r="JJ133"/>
      <c r="JK133"/>
      <c r="JL133"/>
      <c r="JM133"/>
      <c r="JN133"/>
      <c r="JO133"/>
      <c r="JP133"/>
      <c r="JQ133"/>
      <c r="JR133"/>
      <c r="JS133"/>
      <c r="JT133"/>
      <c r="JU133"/>
      <c r="JV133"/>
      <c r="JW133"/>
      <c r="JX133"/>
      <c r="JY133"/>
      <c r="JZ133"/>
      <c r="KA133"/>
      <c r="KB133"/>
      <c r="KC133"/>
      <c r="KD133"/>
      <c r="KE133"/>
      <c r="KF133"/>
      <c r="KG133"/>
      <c r="KH133"/>
      <c r="KI133"/>
      <c r="KJ133"/>
      <c r="KK133"/>
      <c r="KL133"/>
      <c r="KM133"/>
      <c r="KN133"/>
      <c r="KO133"/>
      <c r="KP133"/>
      <c r="KQ133"/>
      <c r="KR133"/>
      <c r="KS133"/>
      <c r="KT133"/>
      <c r="KU133"/>
      <c r="KV133"/>
      <c r="KW133"/>
      <c r="KX133"/>
      <c r="KY133"/>
      <c r="KZ133"/>
      <c r="LA133"/>
      <c r="LB133"/>
      <c r="LC133"/>
      <c r="LD133"/>
      <c r="LE133"/>
      <c r="LF133"/>
      <c r="LG133"/>
      <c r="LH133"/>
      <c r="LI133"/>
      <c r="LJ133"/>
      <c r="LK133"/>
      <c r="LL133"/>
      <c r="LM133"/>
      <c r="LN133"/>
      <c r="LO133"/>
      <c r="LP133"/>
      <c r="LQ133"/>
      <c r="LR133"/>
      <c r="LS133"/>
      <c r="LT133"/>
      <c r="LU133"/>
      <c r="LV133"/>
      <c r="LW133"/>
      <c r="LX133"/>
      <c r="LY133"/>
      <c r="LZ133"/>
      <c r="MA133"/>
      <c r="MB133"/>
      <c r="MC133"/>
      <c r="MD133"/>
      <c r="ME133"/>
      <c r="MF133"/>
      <c r="MG133"/>
      <c r="MH133"/>
      <c r="MI133"/>
      <c r="MJ133"/>
      <c r="MK133"/>
      <c r="ML133"/>
      <c r="MM133"/>
      <c r="MN133"/>
      <c r="MO133"/>
      <c r="MP133"/>
      <c r="MQ133"/>
      <c r="MR133"/>
      <c r="MS133"/>
      <c r="MT133"/>
      <c r="MU133"/>
      <c r="MV133"/>
      <c r="MW133"/>
      <c r="MX133"/>
      <c r="MY133"/>
      <c r="MZ133"/>
      <c r="NA133"/>
      <c r="NB133"/>
      <c r="NC133"/>
      <c r="ND133"/>
      <c r="NE133"/>
      <c r="NF133"/>
      <c r="NG133"/>
      <c r="NH133"/>
      <c r="NI133"/>
      <c r="NJ133"/>
      <c r="NK133"/>
      <c r="NL133"/>
      <c r="NM133"/>
      <c r="NN133"/>
      <c r="NO133"/>
      <c r="NP133"/>
      <c r="NQ133"/>
      <c r="NR133"/>
      <c r="NS133"/>
      <c r="NT133"/>
      <c r="NU133"/>
      <c r="NV133"/>
      <c r="NW133"/>
      <c r="NX133"/>
      <c r="NY133"/>
      <c r="NZ133"/>
      <c r="OA133"/>
      <c r="OB133"/>
      <c r="OC133"/>
      <c r="OD133"/>
      <c r="OE133"/>
      <c r="OF133"/>
      <c r="OG133"/>
      <c r="OH133"/>
      <c r="OI133"/>
      <c r="OJ133"/>
      <c r="OK133"/>
      <c r="OL133"/>
      <c r="OM133"/>
      <c r="ON133"/>
      <c r="OO133"/>
      <c r="OP133"/>
      <c r="OQ133"/>
      <c r="OR133"/>
      <c r="OS133"/>
      <c r="OT133"/>
      <c r="OU133"/>
      <c r="OV133"/>
      <c r="OW133"/>
      <c r="OX133"/>
      <c r="OY133"/>
      <c r="OZ133"/>
      <c r="PA133"/>
      <c r="PB133"/>
      <c r="PC133"/>
      <c r="PD133"/>
      <c r="PE133"/>
      <c r="PF133"/>
      <c r="PG133"/>
      <c r="PH133"/>
      <c r="PI133"/>
      <c r="PJ133"/>
      <c r="PK133"/>
      <c r="PL133"/>
      <c r="PM133"/>
      <c r="PN133"/>
      <c r="PO133"/>
      <c r="PP133"/>
      <c r="PQ133"/>
      <c r="PR133"/>
      <c r="PS133"/>
      <c r="PT133"/>
      <c r="PU133"/>
      <c r="PV133"/>
      <c r="PW133"/>
      <c r="PX133"/>
      <c r="PY133"/>
      <c r="PZ133"/>
      <c r="QA133"/>
      <c r="QB133"/>
      <c r="QC133"/>
      <c r="QD133"/>
      <c r="QE133"/>
      <c r="QF133"/>
      <c r="QG133"/>
      <c r="QH133"/>
      <c r="QI133"/>
      <c r="QJ133"/>
      <c r="QK133"/>
      <c r="QL133"/>
      <c r="QM133"/>
      <c r="QN133"/>
      <c r="QO133"/>
      <c r="QP133"/>
      <c r="QQ133"/>
      <c r="QR133"/>
      <c r="QS133"/>
      <c r="QT133"/>
      <c r="QU133"/>
      <c r="QV133"/>
      <c r="QW133"/>
      <c r="QX133"/>
      <c r="QY133"/>
      <c r="QZ133"/>
      <c r="RA133"/>
      <c r="RB133"/>
      <c r="RC133"/>
      <c r="RD133"/>
      <c r="RE133"/>
      <c r="RF133"/>
    </row>
    <row r="134" spans="1:474">
      <c r="A134" s="242">
        <v>58</v>
      </c>
      <c r="B134" s="242" t="s">
        <v>182</v>
      </c>
      <c r="C134" s="242" t="s">
        <v>93</v>
      </c>
      <c r="D134" s="233">
        <v>30</v>
      </c>
      <c r="E134" s="233">
        <v>28</v>
      </c>
      <c r="F134" s="233">
        <v>32</v>
      </c>
      <c r="G134" s="233"/>
      <c r="H134" s="233"/>
      <c r="I134" s="233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  <c r="IZ134"/>
      <c r="JA134"/>
      <c r="JB134"/>
      <c r="JC134"/>
      <c r="JD134"/>
      <c r="JE134"/>
      <c r="JF134"/>
      <c r="JG134"/>
      <c r="JH134"/>
      <c r="JI134"/>
      <c r="JJ134"/>
      <c r="JK134"/>
      <c r="JL134"/>
      <c r="JM134"/>
      <c r="JN134"/>
      <c r="JO134"/>
      <c r="JP134"/>
      <c r="JQ134"/>
      <c r="JR134"/>
      <c r="JS134"/>
      <c r="JT134"/>
      <c r="JU134"/>
      <c r="JV134"/>
      <c r="JW134"/>
      <c r="JX134"/>
      <c r="JY134"/>
      <c r="JZ134"/>
      <c r="KA134"/>
      <c r="KB134"/>
      <c r="KC134"/>
      <c r="KD134"/>
      <c r="KE134"/>
      <c r="KF134"/>
      <c r="KG134"/>
      <c r="KH134"/>
      <c r="KI134"/>
      <c r="KJ134"/>
      <c r="KK134"/>
      <c r="KL134"/>
      <c r="KM134"/>
      <c r="KN134"/>
      <c r="KO134"/>
      <c r="KP134"/>
      <c r="KQ134"/>
      <c r="KR134"/>
      <c r="KS134"/>
      <c r="KT134"/>
      <c r="KU134"/>
      <c r="KV134"/>
      <c r="KW134"/>
      <c r="KX134"/>
      <c r="KY134"/>
      <c r="KZ134"/>
      <c r="LA134"/>
      <c r="LB134"/>
      <c r="LC134"/>
      <c r="LD134"/>
      <c r="LE134"/>
      <c r="LF134"/>
      <c r="LG134"/>
      <c r="LH134"/>
      <c r="LI134"/>
      <c r="LJ134"/>
      <c r="LK134"/>
      <c r="LL134"/>
      <c r="LM134"/>
      <c r="LN134"/>
      <c r="LO134"/>
      <c r="LP134"/>
      <c r="LQ134"/>
      <c r="LR134"/>
      <c r="LS134"/>
      <c r="LT134"/>
      <c r="LU134"/>
      <c r="LV134"/>
      <c r="LW134"/>
      <c r="LX134"/>
      <c r="LY134"/>
      <c r="LZ134"/>
      <c r="MA134"/>
      <c r="MB134"/>
      <c r="MC134"/>
      <c r="MD134"/>
      <c r="ME134"/>
      <c r="MF134"/>
      <c r="MG134"/>
      <c r="MH134"/>
      <c r="MI134"/>
      <c r="MJ134"/>
      <c r="MK134"/>
      <c r="ML134"/>
      <c r="MM134"/>
      <c r="MN134"/>
      <c r="MO134"/>
      <c r="MP134"/>
      <c r="MQ134"/>
      <c r="MR134"/>
      <c r="MS134"/>
      <c r="MT134"/>
      <c r="MU134"/>
      <c r="MV134"/>
      <c r="MW134"/>
      <c r="MX134"/>
      <c r="MY134"/>
      <c r="MZ134"/>
      <c r="NA134"/>
      <c r="NB134"/>
      <c r="NC134"/>
      <c r="ND134"/>
      <c r="NE134"/>
      <c r="NF134"/>
      <c r="NG134"/>
      <c r="NH134"/>
      <c r="NI134"/>
      <c r="NJ134"/>
      <c r="NK134"/>
      <c r="NL134"/>
      <c r="NM134"/>
      <c r="NN134"/>
      <c r="NO134"/>
      <c r="NP134"/>
      <c r="NQ134"/>
      <c r="NR134"/>
      <c r="NS134"/>
      <c r="NT134"/>
      <c r="NU134"/>
      <c r="NV134"/>
      <c r="NW134"/>
      <c r="NX134"/>
      <c r="NY134"/>
      <c r="NZ134"/>
      <c r="OA134"/>
      <c r="OB134"/>
      <c r="OC134"/>
      <c r="OD134"/>
      <c r="OE134"/>
      <c r="OF134"/>
      <c r="OG134"/>
      <c r="OH134"/>
      <c r="OI134"/>
      <c r="OJ134"/>
      <c r="OK134"/>
      <c r="OL134"/>
      <c r="OM134"/>
      <c r="ON134"/>
      <c r="OO134"/>
      <c r="OP134"/>
      <c r="OQ134"/>
      <c r="OR134"/>
      <c r="OS134"/>
      <c r="OT134"/>
      <c r="OU134"/>
      <c r="OV134"/>
      <c r="OW134"/>
      <c r="OX134"/>
      <c r="OY134"/>
      <c r="OZ134"/>
      <c r="PA134"/>
      <c r="PB134"/>
      <c r="PC134"/>
      <c r="PD134"/>
      <c r="PE134"/>
      <c r="PF134"/>
      <c r="PG134"/>
      <c r="PH134"/>
      <c r="PI134"/>
      <c r="PJ134"/>
      <c r="PK134"/>
      <c r="PL134"/>
      <c r="PM134"/>
      <c r="PN134"/>
      <c r="PO134"/>
      <c r="PP134"/>
      <c r="PQ134"/>
      <c r="PR134"/>
      <c r="PS134"/>
      <c r="PT134"/>
      <c r="PU134"/>
      <c r="PV134"/>
      <c r="PW134"/>
      <c r="PX134"/>
      <c r="PY134"/>
      <c r="PZ134"/>
      <c r="QA134"/>
      <c r="QB134"/>
      <c r="QC134"/>
      <c r="QD134"/>
      <c r="QE134"/>
      <c r="QF134"/>
      <c r="QG134"/>
      <c r="QH134"/>
      <c r="QI134"/>
      <c r="QJ134"/>
      <c r="QK134"/>
      <c r="QL134"/>
      <c r="QM134"/>
      <c r="QN134"/>
      <c r="QO134"/>
      <c r="QP134"/>
      <c r="QQ134"/>
      <c r="QR134"/>
      <c r="QS134"/>
      <c r="QT134"/>
      <c r="QU134"/>
      <c r="QV134"/>
      <c r="QW134"/>
      <c r="QX134"/>
      <c r="QY134"/>
      <c r="QZ134"/>
      <c r="RA134"/>
      <c r="RB134"/>
      <c r="RC134"/>
      <c r="RD134"/>
      <c r="RE134"/>
      <c r="RF134"/>
    </row>
    <row r="135" spans="1:474">
      <c r="A135" s="242">
        <v>59</v>
      </c>
      <c r="B135" s="242" t="s">
        <v>190</v>
      </c>
      <c r="C135" s="242" t="s">
        <v>94</v>
      </c>
      <c r="D135" s="233">
        <v>10.333333333333334</v>
      </c>
      <c r="E135" s="233">
        <v>10</v>
      </c>
      <c r="F135" s="233">
        <v>11</v>
      </c>
      <c r="G135" s="233"/>
      <c r="H135" s="233"/>
      <c r="I135" s="233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  <c r="JD135"/>
      <c r="JE135"/>
      <c r="JF135"/>
      <c r="JG135"/>
      <c r="JH135"/>
      <c r="JI135"/>
      <c r="JJ135"/>
      <c r="JK135"/>
      <c r="JL135"/>
      <c r="JM135"/>
      <c r="JN135"/>
      <c r="JO135"/>
      <c r="JP135"/>
      <c r="JQ135"/>
      <c r="JR135"/>
      <c r="JS135"/>
      <c r="JT135"/>
      <c r="JU135"/>
      <c r="JV135"/>
      <c r="JW135"/>
      <c r="JX135"/>
      <c r="JY135"/>
      <c r="JZ135"/>
      <c r="KA135"/>
      <c r="KB135"/>
      <c r="KC135"/>
      <c r="KD135"/>
      <c r="KE135"/>
      <c r="KF135"/>
      <c r="KG135"/>
      <c r="KH135"/>
      <c r="KI135"/>
      <c r="KJ135"/>
      <c r="KK135"/>
      <c r="KL135"/>
      <c r="KM135"/>
      <c r="KN135"/>
      <c r="KO135"/>
      <c r="KP135"/>
      <c r="KQ135"/>
      <c r="KR135"/>
      <c r="KS135"/>
      <c r="KT135"/>
      <c r="KU135"/>
      <c r="KV135"/>
      <c r="KW135"/>
      <c r="KX135"/>
      <c r="KY135"/>
      <c r="KZ135"/>
      <c r="LA135"/>
      <c r="LB135"/>
      <c r="LC135"/>
      <c r="LD135"/>
      <c r="LE135"/>
      <c r="LF135"/>
      <c r="LG135"/>
      <c r="LH135"/>
      <c r="LI135"/>
      <c r="LJ135"/>
      <c r="LK135"/>
      <c r="LL135"/>
      <c r="LM135"/>
      <c r="LN135"/>
      <c r="LO135"/>
      <c r="LP135"/>
      <c r="LQ135"/>
      <c r="LR135"/>
      <c r="LS135"/>
      <c r="LT135"/>
      <c r="LU135"/>
      <c r="LV135"/>
      <c r="LW135"/>
      <c r="LX135"/>
      <c r="LY135"/>
      <c r="LZ135"/>
      <c r="MA135"/>
      <c r="MB135"/>
      <c r="MC135"/>
      <c r="MD135"/>
      <c r="ME135"/>
      <c r="MF135"/>
      <c r="MG135"/>
      <c r="MH135"/>
      <c r="MI135"/>
      <c r="MJ135"/>
      <c r="MK135"/>
      <c r="ML135"/>
      <c r="MM135"/>
      <c r="MN135"/>
      <c r="MO135"/>
      <c r="MP135"/>
      <c r="MQ135"/>
      <c r="MR135"/>
      <c r="MS135"/>
      <c r="MT135"/>
      <c r="MU135"/>
      <c r="MV135"/>
      <c r="MW135"/>
      <c r="MX135"/>
      <c r="MY135"/>
      <c r="MZ135"/>
      <c r="NA135"/>
      <c r="NB135"/>
      <c r="NC135"/>
      <c r="ND135"/>
      <c r="NE135"/>
      <c r="NF135"/>
      <c r="NG135"/>
      <c r="NH135"/>
      <c r="NI135"/>
      <c r="NJ135"/>
      <c r="NK135"/>
      <c r="NL135"/>
      <c r="NM135"/>
      <c r="NN135"/>
      <c r="NO135"/>
      <c r="NP135"/>
      <c r="NQ135"/>
      <c r="NR135"/>
      <c r="NS135"/>
      <c r="NT135"/>
      <c r="NU135"/>
      <c r="NV135"/>
      <c r="NW135"/>
      <c r="NX135"/>
      <c r="NY135"/>
      <c r="NZ135"/>
      <c r="OA135"/>
      <c r="OB135"/>
      <c r="OC135"/>
      <c r="OD135"/>
      <c r="OE135"/>
      <c r="OF135"/>
      <c r="OG135"/>
      <c r="OH135"/>
      <c r="OI135"/>
      <c r="OJ135"/>
      <c r="OK135"/>
      <c r="OL135"/>
      <c r="OM135"/>
      <c r="ON135"/>
      <c r="OO135"/>
      <c r="OP135"/>
      <c r="OQ135"/>
      <c r="OR135"/>
      <c r="OS135"/>
      <c r="OT135"/>
      <c r="OU135"/>
      <c r="OV135"/>
      <c r="OW135"/>
      <c r="OX135"/>
      <c r="OY135"/>
      <c r="OZ135"/>
      <c r="PA135"/>
      <c r="PB135"/>
      <c r="PC135"/>
      <c r="PD135"/>
      <c r="PE135"/>
      <c r="PF135"/>
      <c r="PG135"/>
      <c r="PH135"/>
      <c r="PI135"/>
      <c r="PJ135"/>
      <c r="PK135"/>
      <c r="PL135"/>
      <c r="PM135"/>
      <c r="PN135"/>
      <c r="PO135"/>
      <c r="PP135"/>
      <c r="PQ135"/>
      <c r="PR135"/>
      <c r="PS135"/>
      <c r="PT135"/>
      <c r="PU135"/>
      <c r="PV135"/>
      <c r="PW135"/>
      <c r="PX135"/>
      <c r="PY135"/>
      <c r="PZ135"/>
      <c r="QA135"/>
      <c r="QB135"/>
      <c r="QC135"/>
      <c r="QD135"/>
      <c r="QE135"/>
      <c r="QF135"/>
      <c r="QG135"/>
      <c r="QH135"/>
      <c r="QI135"/>
      <c r="QJ135"/>
      <c r="QK135"/>
      <c r="QL135"/>
      <c r="QM135"/>
      <c r="QN135"/>
      <c r="QO135"/>
      <c r="QP135"/>
      <c r="QQ135"/>
      <c r="QR135"/>
      <c r="QS135"/>
      <c r="QT135"/>
      <c r="QU135"/>
      <c r="QV135"/>
      <c r="QW135"/>
      <c r="QX135"/>
      <c r="QY135"/>
      <c r="QZ135"/>
      <c r="RA135"/>
      <c r="RB135"/>
      <c r="RC135"/>
      <c r="RD135"/>
      <c r="RE135"/>
      <c r="RF135"/>
    </row>
    <row r="136" spans="1:474">
      <c r="A136" s="242">
        <v>59</v>
      </c>
      <c r="B136" s="242" t="s">
        <v>229</v>
      </c>
      <c r="C136" s="242" t="s">
        <v>94</v>
      </c>
      <c r="D136" s="233">
        <v>12</v>
      </c>
      <c r="E136" s="233">
        <v>12</v>
      </c>
      <c r="F136" s="233">
        <v>12</v>
      </c>
      <c r="G136" s="233"/>
      <c r="H136" s="233"/>
      <c r="I136" s="233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  <c r="JC136"/>
      <c r="JD136"/>
      <c r="JE136"/>
      <c r="JF136"/>
      <c r="JG136"/>
      <c r="JH136"/>
      <c r="JI136"/>
      <c r="JJ136"/>
      <c r="JK136"/>
      <c r="JL136"/>
      <c r="JM136"/>
      <c r="JN136"/>
      <c r="JO136"/>
      <c r="JP136"/>
      <c r="JQ136"/>
      <c r="JR136"/>
      <c r="JS136"/>
      <c r="JT136"/>
      <c r="JU136"/>
      <c r="JV136"/>
      <c r="JW136"/>
      <c r="JX136"/>
      <c r="JY136"/>
      <c r="JZ136"/>
      <c r="KA136"/>
      <c r="KB136"/>
      <c r="KC136"/>
      <c r="KD136"/>
      <c r="KE136"/>
      <c r="KF136"/>
      <c r="KG136"/>
      <c r="KH136"/>
      <c r="KI136"/>
      <c r="KJ136"/>
      <c r="KK136"/>
      <c r="KL136"/>
      <c r="KM136"/>
      <c r="KN136"/>
      <c r="KO136"/>
      <c r="KP136"/>
      <c r="KQ136"/>
      <c r="KR136"/>
      <c r="KS136"/>
      <c r="KT136"/>
      <c r="KU136"/>
      <c r="KV136"/>
      <c r="KW136"/>
      <c r="KX136"/>
      <c r="KY136"/>
      <c r="KZ136"/>
      <c r="LA136"/>
      <c r="LB136"/>
      <c r="LC136"/>
      <c r="LD136"/>
      <c r="LE136"/>
      <c r="LF136"/>
      <c r="LG136"/>
      <c r="LH136"/>
      <c r="LI136"/>
      <c r="LJ136"/>
      <c r="LK136"/>
      <c r="LL136"/>
      <c r="LM136"/>
      <c r="LN136"/>
      <c r="LO136"/>
      <c r="LP136"/>
      <c r="LQ136"/>
      <c r="LR136"/>
      <c r="LS136"/>
      <c r="LT136"/>
      <c r="LU136"/>
      <c r="LV136"/>
      <c r="LW136"/>
      <c r="LX136"/>
      <c r="LY136"/>
      <c r="LZ136"/>
      <c r="MA136"/>
      <c r="MB136"/>
      <c r="MC136"/>
      <c r="MD136"/>
      <c r="ME136"/>
      <c r="MF136"/>
      <c r="MG136"/>
      <c r="MH136"/>
      <c r="MI136"/>
      <c r="MJ136"/>
      <c r="MK136"/>
      <c r="ML136"/>
      <c r="MM136"/>
      <c r="MN136"/>
      <c r="MO136"/>
      <c r="MP136"/>
      <c r="MQ136"/>
      <c r="MR136"/>
      <c r="MS136"/>
      <c r="MT136"/>
      <c r="MU136"/>
      <c r="MV136"/>
      <c r="MW136"/>
      <c r="MX136"/>
      <c r="MY136"/>
      <c r="MZ136"/>
      <c r="NA136"/>
      <c r="NB136"/>
      <c r="NC136"/>
      <c r="ND136"/>
      <c r="NE136"/>
      <c r="NF136"/>
      <c r="NG136"/>
      <c r="NH136"/>
      <c r="NI136"/>
      <c r="NJ136"/>
      <c r="NK136"/>
      <c r="NL136"/>
      <c r="NM136"/>
      <c r="NN136"/>
      <c r="NO136"/>
      <c r="NP136"/>
      <c r="NQ136"/>
      <c r="NR136"/>
      <c r="NS136"/>
      <c r="NT136"/>
      <c r="NU136"/>
      <c r="NV136"/>
      <c r="NW136"/>
      <c r="NX136"/>
      <c r="NY136"/>
      <c r="NZ136"/>
      <c r="OA136"/>
      <c r="OB136"/>
      <c r="OC136"/>
      <c r="OD136"/>
      <c r="OE136"/>
      <c r="OF136"/>
      <c r="OG136"/>
      <c r="OH136"/>
      <c r="OI136"/>
      <c r="OJ136"/>
      <c r="OK136"/>
      <c r="OL136"/>
      <c r="OM136"/>
      <c r="ON136"/>
      <c r="OO136"/>
      <c r="OP136"/>
      <c r="OQ136"/>
      <c r="OR136"/>
      <c r="OS136"/>
      <c r="OT136"/>
      <c r="OU136"/>
      <c r="OV136"/>
      <c r="OW136"/>
      <c r="OX136"/>
      <c r="OY136"/>
      <c r="OZ136"/>
      <c r="PA136"/>
      <c r="PB136"/>
      <c r="PC136"/>
      <c r="PD136"/>
      <c r="PE136"/>
      <c r="PF136"/>
      <c r="PG136"/>
      <c r="PH136"/>
      <c r="PI136"/>
      <c r="PJ136"/>
      <c r="PK136"/>
      <c r="PL136"/>
      <c r="PM136"/>
      <c r="PN136"/>
      <c r="PO136"/>
      <c r="PP136"/>
      <c r="PQ136"/>
      <c r="PR136"/>
      <c r="PS136"/>
      <c r="PT136"/>
      <c r="PU136"/>
      <c r="PV136"/>
      <c r="PW136"/>
      <c r="PX136"/>
      <c r="PY136"/>
      <c r="PZ136"/>
      <c r="QA136"/>
      <c r="QB136"/>
      <c r="QC136"/>
      <c r="QD136"/>
      <c r="QE136"/>
      <c r="QF136"/>
      <c r="QG136"/>
      <c r="QH136"/>
      <c r="QI136"/>
      <c r="QJ136"/>
      <c r="QK136"/>
      <c r="QL136"/>
      <c r="QM136"/>
      <c r="QN136"/>
      <c r="QO136"/>
      <c r="QP136"/>
      <c r="QQ136"/>
      <c r="QR136"/>
      <c r="QS136"/>
      <c r="QT136"/>
      <c r="QU136"/>
      <c r="QV136"/>
      <c r="QW136"/>
      <c r="QX136"/>
      <c r="QY136"/>
      <c r="QZ136"/>
      <c r="RA136"/>
      <c r="RB136"/>
      <c r="RC136"/>
      <c r="RD136"/>
      <c r="RE136"/>
      <c r="RF136"/>
    </row>
    <row r="137" spans="1:474">
      <c r="A137" s="242">
        <v>59</v>
      </c>
      <c r="B137" s="242" t="s">
        <v>179</v>
      </c>
      <c r="C137" s="242" t="s">
        <v>94</v>
      </c>
      <c r="D137" s="233">
        <v>10</v>
      </c>
      <c r="E137" s="233">
        <v>10</v>
      </c>
      <c r="F137" s="233">
        <v>10</v>
      </c>
      <c r="G137" s="233"/>
      <c r="H137" s="233"/>
      <c r="I137" s="233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  <c r="JB137"/>
      <c r="JC137"/>
      <c r="JD137"/>
      <c r="JE137"/>
      <c r="JF137"/>
      <c r="JG137"/>
      <c r="JH137"/>
      <c r="JI137"/>
      <c r="JJ137"/>
      <c r="JK137"/>
      <c r="JL137"/>
      <c r="JM137"/>
      <c r="JN137"/>
      <c r="JO137"/>
      <c r="JP137"/>
      <c r="JQ137"/>
      <c r="JR137"/>
      <c r="JS137"/>
      <c r="JT137"/>
      <c r="JU137"/>
      <c r="JV137"/>
      <c r="JW137"/>
      <c r="JX137"/>
      <c r="JY137"/>
      <c r="JZ137"/>
      <c r="KA137"/>
      <c r="KB137"/>
      <c r="KC137"/>
      <c r="KD137"/>
      <c r="KE137"/>
      <c r="KF137"/>
      <c r="KG137"/>
      <c r="KH137"/>
      <c r="KI137"/>
      <c r="KJ137"/>
      <c r="KK137"/>
      <c r="KL137"/>
      <c r="KM137"/>
      <c r="KN137"/>
      <c r="KO137"/>
      <c r="KP137"/>
      <c r="KQ137"/>
      <c r="KR137"/>
      <c r="KS137"/>
      <c r="KT137"/>
      <c r="KU137"/>
      <c r="KV137"/>
      <c r="KW137"/>
      <c r="KX137"/>
      <c r="KY137"/>
      <c r="KZ137"/>
      <c r="LA137"/>
      <c r="LB137"/>
      <c r="LC137"/>
      <c r="LD137"/>
      <c r="LE137"/>
      <c r="LF137"/>
      <c r="LG137"/>
      <c r="LH137"/>
      <c r="LI137"/>
      <c r="LJ137"/>
      <c r="LK137"/>
      <c r="LL137"/>
      <c r="LM137"/>
      <c r="LN137"/>
      <c r="LO137"/>
      <c r="LP137"/>
      <c r="LQ137"/>
      <c r="LR137"/>
      <c r="LS137"/>
      <c r="LT137"/>
      <c r="LU137"/>
      <c r="LV137"/>
      <c r="LW137"/>
      <c r="LX137"/>
      <c r="LY137"/>
      <c r="LZ137"/>
      <c r="MA137"/>
      <c r="MB137"/>
      <c r="MC137"/>
      <c r="MD137"/>
      <c r="ME137"/>
      <c r="MF137"/>
      <c r="MG137"/>
      <c r="MH137"/>
      <c r="MI137"/>
      <c r="MJ137"/>
      <c r="MK137"/>
      <c r="ML137"/>
      <c r="MM137"/>
      <c r="MN137"/>
      <c r="MO137"/>
      <c r="MP137"/>
      <c r="MQ137"/>
      <c r="MR137"/>
      <c r="MS137"/>
      <c r="MT137"/>
      <c r="MU137"/>
      <c r="MV137"/>
      <c r="MW137"/>
      <c r="MX137"/>
      <c r="MY137"/>
      <c r="MZ137"/>
      <c r="NA137"/>
      <c r="NB137"/>
      <c r="NC137"/>
      <c r="ND137"/>
      <c r="NE137"/>
      <c r="NF137"/>
      <c r="NG137"/>
      <c r="NH137"/>
      <c r="NI137"/>
      <c r="NJ137"/>
      <c r="NK137"/>
      <c r="NL137"/>
      <c r="NM137"/>
      <c r="NN137"/>
      <c r="NO137"/>
      <c r="NP137"/>
      <c r="NQ137"/>
      <c r="NR137"/>
      <c r="NS137"/>
      <c r="NT137"/>
      <c r="NU137"/>
      <c r="NV137"/>
      <c r="NW137"/>
      <c r="NX137"/>
      <c r="NY137"/>
      <c r="NZ137"/>
      <c r="OA137"/>
      <c r="OB137"/>
      <c r="OC137"/>
      <c r="OD137"/>
      <c r="OE137"/>
      <c r="OF137"/>
      <c r="OG137"/>
      <c r="OH137"/>
      <c r="OI137"/>
      <c r="OJ137"/>
      <c r="OK137"/>
      <c r="OL137"/>
      <c r="OM137"/>
      <c r="ON137"/>
      <c r="OO137"/>
      <c r="OP137"/>
      <c r="OQ137"/>
      <c r="OR137"/>
      <c r="OS137"/>
      <c r="OT137"/>
      <c r="OU137"/>
      <c r="OV137"/>
      <c r="OW137"/>
      <c r="OX137"/>
      <c r="OY137"/>
      <c r="OZ137"/>
      <c r="PA137"/>
      <c r="PB137"/>
      <c r="PC137"/>
      <c r="PD137"/>
      <c r="PE137"/>
      <c r="PF137"/>
      <c r="PG137"/>
      <c r="PH137"/>
      <c r="PI137"/>
      <c r="PJ137"/>
      <c r="PK137"/>
      <c r="PL137"/>
      <c r="PM137"/>
      <c r="PN137"/>
      <c r="PO137"/>
      <c r="PP137"/>
      <c r="PQ137"/>
      <c r="PR137"/>
      <c r="PS137"/>
      <c r="PT137"/>
      <c r="PU137"/>
      <c r="PV137"/>
      <c r="PW137"/>
      <c r="PX137"/>
      <c r="PY137"/>
      <c r="PZ137"/>
      <c r="QA137"/>
      <c r="QB137"/>
      <c r="QC137"/>
      <c r="QD137"/>
      <c r="QE137"/>
      <c r="QF137"/>
      <c r="QG137"/>
      <c r="QH137"/>
      <c r="QI137"/>
      <c r="QJ137"/>
      <c r="QK137"/>
      <c r="QL137"/>
      <c r="QM137"/>
      <c r="QN137"/>
      <c r="QO137"/>
      <c r="QP137"/>
      <c r="QQ137"/>
      <c r="QR137"/>
      <c r="QS137"/>
      <c r="QT137"/>
      <c r="QU137"/>
      <c r="QV137"/>
      <c r="QW137"/>
      <c r="QX137"/>
      <c r="QY137"/>
      <c r="QZ137"/>
      <c r="RA137"/>
      <c r="RB137"/>
      <c r="RC137"/>
      <c r="RD137"/>
      <c r="RE137"/>
      <c r="RF137"/>
    </row>
    <row r="138" spans="1:474">
      <c r="A138" s="242">
        <v>59</v>
      </c>
      <c r="B138" s="242" t="s">
        <v>182</v>
      </c>
      <c r="C138" s="242" t="s">
        <v>94</v>
      </c>
      <c r="D138" s="233">
        <v>16</v>
      </c>
      <c r="E138" s="233">
        <v>16</v>
      </c>
      <c r="F138" s="233">
        <v>16</v>
      </c>
      <c r="G138" s="233"/>
      <c r="H138" s="233"/>
      <c r="I138" s="233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  <c r="JD138"/>
      <c r="JE138"/>
      <c r="JF138"/>
      <c r="JG138"/>
      <c r="JH138"/>
      <c r="JI138"/>
      <c r="JJ138"/>
      <c r="JK138"/>
      <c r="JL138"/>
      <c r="JM138"/>
      <c r="JN138"/>
      <c r="JO138"/>
      <c r="JP138"/>
      <c r="JQ138"/>
      <c r="JR138"/>
      <c r="JS138"/>
      <c r="JT138"/>
      <c r="JU138"/>
      <c r="JV138"/>
      <c r="JW138"/>
      <c r="JX138"/>
      <c r="JY138"/>
      <c r="JZ138"/>
      <c r="KA138"/>
      <c r="KB138"/>
      <c r="KC138"/>
      <c r="KD138"/>
      <c r="KE138"/>
      <c r="KF138"/>
      <c r="KG138"/>
      <c r="KH138"/>
      <c r="KI138"/>
      <c r="KJ138"/>
      <c r="KK138"/>
      <c r="KL138"/>
      <c r="KM138"/>
      <c r="KN138"/>
      <c r="KO138"/>
      <c r="KP138"/>
      <c r="KQ138"/>
      <c r="KR138"/>
      <c r="KS138"/>
      <c r="KT138"/>
      <c r="KU138"/>
      <c r="KV138"/>
      <c r="KW138"/>
      <c r="KX138"/>
      <c r="KY138"/>
      <c r="KZ138"/>
      <c r="LA138"/>
      <c r="LB138"/>
      <c r="LC138"/>
      <c r="LD138"/>
      <c r="LE138"/>
      <c r="LF138"/>
      <c r="LG138"/>
      <c r="LH138"/>
      <c r="LI138"/>
      <c r="LJ138"/>
      <c r="LK138"/>
      <c r="LL138"/>
      <c r="LM138"/>
      <c r="LN138"/>
      <c r="LO138"/>
      <c r="LP138"/>
      <c r="LQ138"/>
      <c r="LR138"/>
      <c r="LS138"/>
      <c r="LT138"/>
      <c r="LU138"/>
      <c r="LV138"/>
      <c r="LW138"/>
      <c r="LX138"/>
      <c r="LY138"/>
      <c r="LZ138"/>
      <c r="MA138"/>
      <c r="MB138"/>
      <c r="MC138"/>
      <c r="MD138"/>
      <c r="ME138"/>
      <c r="MF138"/>
      <c r="MG138"/>
      <c r="MH138"/>
      <c r="MI138"/>
      <c r="MJ138"/>
      <c r="MK138"/>
      <c r="ML138"/>
      <c r="MM138"/>
      <c r="MN138"/>
      <c r="MO138"/>
      <c r="MP138"/>
      <c r="MQ138"/>
      <c r="MR138"/>
      <c r="MS138"/>
      <c r="MT138"/>
      <c r="MU138"/>
      <c r="MV138"/>
      <c r="MW138"/>
      <c r="MX138"/>
      <c r="MY138"/>
      <c r="MZ138"/>
      <c r="NA138"/>
      <c r="NB138"/>
      <c r="NC138"/>
      <c r="ND138"/>
      <c r="NE138"/>
      <c r="NF138"/>
      <c r="NG138"/>
      <c r="NH138"/>
      <c r="NI138"/>
      <c r="NJ138"/>
      <c r="NK138"/>
      <c r="NL138"/>
      <c r="NM138"/>
      <c r="NN138"/>
      <c r="NO138"/>
      <c r="NP138"/>
      <c r="NQ138"/>
      <c r="NR138"/>
      <c r="NS138"/>
      <c r="NT138"/>
      <c r="NU138"/>
      <c r="NV138"/>
      <c r="NW138"/>
      <c r="NX138"/>
      <c r="NY138"/>
      <c r="NZ138"/>
      <c r="OA138"/>
      <c r="OB138"/>
      <c r="OC138"/>
      <c r="OD138"/>
      <c r="OE138"/>
      <c r="OF138"/>
      <c r="OG138"/>
      <c r="OH138"/>
      <c r="OI138"/>
      <c r="OJ138"/>
      <c r="OK138"/>
      <c r="OL138"/>
      <c r="OM138"/>
      <c r="ON138"/>
      <c r="OO138"/>
      <c r="OP138"/>
      <c r="OQ138"/>
      <c r="OR138"/>
      <c r="OS138"/>
      <c r="OT138"/>
      <c r="OU138"/>
      <c r="OV138"/>
      <c r="OW138"/>
      <c r="OX138"/>
      <c r="OY138"/>
      <c r="OZ138"/>
      <c r="PA138"/>
      <c r="PB138"/>
      <c r="PC138"/>
      <c r="PD138"/>
      <c r="PE138"/>
      <c r="PF138"/>
      <c r="PG138"/>
      <c r="PH138"/>
      <c r="PI138"/>
      <c r="PJ138"/>
      <c r="PK138"/>
      <c r="PL138"/>
      <c r="PM138"/>
      <c r="PN138"/>
      <c r="PO138"/>
      <c r="PP138"/>
      <c r="PQ138"/>
      <c r="PR138"/>
      <c r="PS138"/>
      <c r="PT138"/>
      <c r="PU138"/>
      <c r="PV138"/>
      <c r="PW138"/>
      <c r="PX138"/>
      <c r="PY138"/>
      <c r="PZ138"/>
      <c r="QA138"/>
      <c r="QB138"/>
      <c r="QC138"/>
      <c r="QD138"/>
      <c r="QE138"/>
      <c r="QF138"/>
      <c r="QG138"/>
      <c r="QH138"/>
      <c r="QI138"/>
      <c r="QJ138"/>
      <c r="QK138"/>
      <c r="QL138"/>
      <c r="QM138"/>
      <c r="QN138"/>
      <c r="QO138"/>
      <c r="QP138"/>
      <c r="QQ138"/>
      <c r="QR138"/>
      <c r="QS138"/>
      <c r="QT138"/>
      <c r="QU138"/>
      <c r="QV138"/>
      <c r="QW138"/>
      <c r="QX138"/>
      <c r="QY138"/>
      <c r="QZ138"/>
      <c r="RA138"/>
      <c r="RB138"/>
      <c r="RC138"/>
      <c r="RD138"/>
      <c r="RE138"/>
      <c r="RF138"/>
    </row>
    <row r="139" spans="1:474">
      <c r="A139" s="242">
        <v>62</v>
      </c>
      <c r="B139" s="242" t="s">
        <v>190</v>
      </c>
      <c r="C139" s="242" t="s">
        <v>96</v>
      </c>
      <c r="D139" s="233">
        <v>24.75</v>
      </c>
      <c r="E139" s="233">
        <v>24</v>
      </c>
      <c r="F139" s="233">
        <v>25</v>
      </c>
      <c r="G139" s="233"/>
      <c r="H139" s="233"/>
      <c r="I139" s="233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  <c r="IZ139"/>
      <c r="JA139"/>
      <c r="JB139"/>
      <c r="JC139"/>
      <c r="JD139"/>
      <c r="JE139"/>
      <c r="JF139"/>
      <c r="JG139"/>
      <c r="JH139"/>
      <c r="JI139"/>
      <c r="JJ139"/>
      <c r="JK139"/>
      <c r="JL139"/>
      <c r="JM139"/>
      <c r="JN139"/>
      <c r="JO139"/>
      <c r="JP139"/>
      <c r="JQ139"/>
      <c r="JR139"/>
      <c r="JS139"/>
      <c r="JT139"/>
      <c r="JU139"/>
      <c r="JV139"/>
      <c r="JW139"/>
      <c r="JX139"/>
      <c r="JY139"/>
      <c r="JZ139"/>
      <c r="KA139"/>
      <c r="KB139"/>
      <c r="KC139"/>
      <c r="KD139"/>
      <c r="KE139"/>
      <c r="KF139"/>
      <c r="KG139"/>
      <c r="KH139"/>
      <c r="KI139"/>
      <c r="KJ139"/>
      <c r="KK139"/>
      <c r="KL139"/>
      <c r="KM139"/>
      <c r="KN139"/>
      <c r="KO139"/>
      <c r="KP139"/>
      <c r="KQ139"/>
      <c r="KR139"/>
      <c r="KS139"/>
      <c r="KT139"/>
      <c r="KU139"/>
      <c r="KV139"/>
      <c r="KW139"/>
      <c r="KX139"/>
      <c r="KY139"/>
      <c r="KZ139"/>
      <c r="LA139"/>
      <c r="LB139"/>
      <c r="LC139"/>
      <c r="LD139"/>
      <c r="LE139"/>
      <c r="LF139"/>
      <c r="LG139"/>
      <c r="LH139"/>
      <c r="LI139"/>
      <c r="LJ139"/>
      <c r="LK139"/>
      <c r="LL139"/>
      <c r="LM139"/>
      <c r="LN139"/>
      <c r="LO139"/>
      <c r="LP139"/>
      <c r="LQ139"/>
      <c r="LR139"/>
      <c r="LS139"/>
      <c r="LT139"/>
      <c r="LU139"/>
      <c r="LV139"/>
      <c r="LW139"/>
      <c r="LX139"/>
      <c r="LY139"/>
      <c r="LZ139"/>
      <c r="MA139"/>
      <c r="MB139"/>
      <c r="MC139"/>
      <c r="MD139"/>
      <c r="ME139"/>
      <c r="MF139"/>
      <c r="MG139"/>
      <c r="MH139"/>
      <c r="MI139"/>
      <c r="MJ139"/>
      <c r="MK139"/>
      <c r="ML139"/>
      <c r="MM139"/>
      <c r="MN139"/>
      <c r="MO139"/>
      <c r="MP139"/>
      <c r="MQ139"/>
      <c r="MR139"/>
      <c r="MS139"/>
      <c r="MT139"/>
      <c r="MU139"/>
      <c r="MV139"/>
      <c r="MW139"/>
      <c r="MX139"/>
      <c r="MY139"/>
      <c r="MZ139"/>
      <c r="NA139"/>
      <c r="NB139"/>
      <c r="NC139"/>
      <c r="ND139"/>
      <c r="NE139"/>
      <c r="NF139"/>
      <c r="NG139"/>
      <c r="NH139"/>
      <c r="NI139"/>
      <c r="NJ139"/>
      <c r="NK139"/>
      <c r="NL139"/>
      <c r="NM139"/>
      <c r="NN139"/>
      <c r="NO139"/>
      <c r="NP139"/>
      <c r="NQ139"/>
      <c r="NR139"/>
      <c r="NS139"/>
      <c r="NT139"/>
      <c r="NU139"/>
      <c r="NV139"/>
      <c r="NW139"/>
      <c r="NX139"/>
      <c r="NY139"/>
      <c r="NZ139"/>
      <c r="OA139"/>
      <c r="OB139"/>
      <c r="OC139"/>
      <c r="OD139"/>
      <c r="OE139"/>
      <c r="OF139"/>
      <c r="OG139"/>
      <c r="OH139"/>
      <c r="OI139"/>
      <c r="OJ139"/>
      <c r="OK139"/>
      <c r="OL139"/>
      <c r="OM139"/>
      <c r="ON139"/>
      <c r="OO139"/>
      <c r="OP139"/>
      <c r="OQ139"/>
      <c r="OR139"/>
      <c r="OS139"/>
      <c r="OT139"/>
      <c r="OU139"/>
      <c r="OV139"/>
      <c r="OW139"/>
      <c r="OX139"/>
      <c r="OY139"/>
      <c r="OZ139"/>
      <c r="PA139"/>
      <c r="PB139"/>
      <c r="PC139"/>
      <c r="PD139"/>
      <c r="PE139"/>
      <c r="PF139"/>
      <c r="PG139"/>
      <c r="PH139"/>
      <c r="PI139"/>
      <c r="PJ139"/>
      <c r="PK139"/>
      <c r="PL139"/>
      <c r="PM139"/>
      <c r="PN139"/>
      <c r="PO139"/>
      <c r="PP139"/>
      <c r="PQ139"/>
      <c r="PR139"/>
      <c r="PS139"/>
      <c r="PT139"/>
      <c r="PU139"/>
      <c r="PV139"/>
      <c r="PW139"/>
      <c r="PX139"/>
      <c r="PY139"/>
      <c r="PZ139"/>
      <c r="QA139"/>
      <c r="QB139"/>
      <c r="QC139"/>
      <c r="QD139"/>
      <c r="QE139"/>
      <c r="QF139"/>
      <c r="QG139"/>
      <c r="QH139"/>
      <c r="QI139"/>
      <c r="QJ139"/>
      <c r="QK139"/>
      <c r="QL139"/>
      <c r="QM139"/>
      <c r="QN139"/>
      <c r="QO139"/>
      <c r="QP139"/>
      <c r="QQ139"/>
      <c r="QR139"/>
      <c r="QS139"/>
      <c r="QT139"/>
      <c r="QU139"/>
      <c r="QV139"/>
      <c r="QW139"/>
      <c r="QX139"/>
      <c r="QY139"/>
      <c r="QZ139"/>
      <c r="RA139"/>
      <c r="RB139"/>
      <c r="RC139"/>
      <c r="RD139"/>
      <c r="RE139"/>
      <c r="RF139"/>
    </row>
    <row r="140" spans="1:474">
      <c r="A140" s="242">
        <v>62</v>
      </c>
      <c r="B140" s="242" t="s">
        <v>229</v>
      </c>
      <c r="C140" s="242" t="s">
        <v>96</v>
      </c>
      <c r="D140" s="233">
        <v>25</v>
      </c>
      <c r="E140" s="233">
        <v>25</v>
      </c>
      <c r="F140" s="233">
        <v>25</v>
      </c>
      <c r="G140" s="233"/>
      <c r="H140" s="233"/>
      <c r="I140" s="233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  <c r="IX140"/>
      <c r="IY140"/>
      <c r="IZ140"/>
      <c r="JA140"/>
      <c r="JB140"/>
      <c r="JC140"/>
      <c r="JD140"/>
      <c r="JE140"/>
      <c r="JF140"/>
      <c r="JG140"/>
      <c r="JH140"/>
      <c r="JI140"/>
      <c r="JJ140"/>
      <c r="JK140"/>
      <c r="JL140"/>
      <c r="JM140"/>
      <c r="JN140"/>
      <c r="JO140"/>
      <c r="JP140"/>
      <c r="JQ140"/>
      <c r="JR140"/>
      <c r="JS140"/>
      <c r="JT140"/>
      <c r="JU140"/>
      <c r="JV140"/>
      <c r="JW140"/>
      <c r="JX140"/>
      <c r="JY140"/>
      <c r="JZ140"/>
      <c r="KA140"/>
      <c r="KB140"/>
      <c r="KC140"/>
      <c r="KD140"/>
      <c r="KE140"/>
      <c r="KF140"/>
      <c r="KG140"/>
      <c r="KH140"/>
      <c r="KI140"/>
      <c r="KJ140"/>
      <c r="KK140"/>
      <c r="KL140"/>
      <c r="KM140"/>
      <c r="KN140"/>
      <c r="KO140"/>
      <c r="KP140"/>
      <c r="KQ140"/>
      <c r="KR140"/>
      <c r="KS140"/>
      <c r="KT140"/>
      <c r="KU140"/>
      <c r="KV140"/>
      <c r="KW140"/>
      <c r="KX140"/>
      <c r="KY140"/>
      <c r="KZ140"/>
      <c r="LA140"/>
      <c r="LB140"/>
      <c r="LC140"/>
      <c r="LD140"/>
      <c r="LE140"/>
      <c r="LF140"/>
      <c r="LG140"/>
      <c r="LH140"/>
      <c r="LI140"/>
      <c r="LJ140"/>
      <c r="LK140"/>
      <c r="LL140"/>
      <c r="LM140"/>
      <c r="LN140"/>
      <c r="LO140"/>
      <c r="LP140"/>
      <c r="LQ140"/>
      <c r="LR140"/>
      <c r="LS140"/>
      <c r="LT140"/>
      <c r="LU140"/>
      <c r="LV140"/>
      <c r="LW140"/>
      <c r="LX140"/>
      <c r="LY140"/>
      <c r="LZ140"/>
      <c r="MA140"/>
      <c r="MB140"/>
      <c r="MC140"/>
      <c r="MD140"/>
      <c r="ME140"/>
      <c r="MF140"/>
      <c r="MG140"/>
      <c r="MH140"/>
      <c r="MI140"/>
      <c r="MJ140"/>
      <c r="MK140"/>
      <c r="ML140"/>
      <c r="MM140"/>
      <c r="MN140"/>
      <c r="MO140"/>
      <c r="MP140"/>
      <c r="MQ140"/>
      <c r="MR140"/>
      <c r="MS140"/>
      <c r="MT140"/>
      <c r="MU140"/>
      <c r="MV140"/>
      <c r="MW140"/>
      <c r="MX140"/>
      <c r="MY140"/>
      <c r="MZ140"/>
      <c r="NA140"/>
      <c r="NB140"/>
      <c r="NC140"/>
      <c r="ND140"/>
      <c r="NE140"/>
      <c r="NF140"/>
      <c r="NG140"/>
      <c r="NH140"/>
      <c r="NI140"/>
      <c r="NJ140"/>
      <c r="NK140"/>
      <c r="NL140"/>
      <c r="NM140"/>
      <c r="NN140"/>
      <c r="NO140"/>
      <c r="NP140"/>
      <c r="NQ140"/>
      <c r="NR140"/>
      <c r="NS140"/>
      <c r="NT140"/>
      <c r="NU140"/>
      <c r="NV140"/>
      <c r="NW140"/>
      <c r="NX140"/>
      <c r="NY140"/>
      <c r="NZ140"/>
      <c r="OA140"/>
      <c r="OB140"/>
      <c r="OC140"/>
      <c r="OD140"/>
      <c r="OE140"/>
      <c r="OF140"/>
      <c r="OG140"/>
      <c r="OH140"/>
      <c r="OI140"/>
      <c r="OJ140"/>
      <c r="OK140"/>
      <c r="OL140"/>
      <c r="OM140"/>
      <c r="ON140"/>
      <c r="OO140"/>
      <c r="OP140"/>
      <c r="OQ140"/>
      <c r="OR140"/>
      <c r="OS140"/>
      <c r="OT140"/>
      <c r="OU140"/>
      <c r="OV140"/>
      <c r="OW140"/>
      <c r="OX140"/>
      <c r="OY140"/>
      <c r="OZ140"/>
      <c r="PA140"/>
      <c r="PB140"/>
      <c r="PC140"/>
      <c r="PD140"/>
      <c r="PE140"/>
      <c r="PF140"/>
      <c r="PG140"/>
      <c r="PH140"/>
      <c r="PI140"/>
      <c r="PJ140"/>
      <c r="PK140"/>
      <c r="PL140"/>
      <c r="PM140"/>
      <c r="PN140"/>
      <c r="PO140"/>
      <c r="PP140"/>
      <c r="PQ140"/>
      <c r="PR140"/>
      <c r="PS140"/>
      <c r="PT140"/>
      <c r="PU140"/>
      <c r="PV140"/>
      <c r="PW140"/>
      <c r="PX140"/>
      <c r="PY140"/>
      <c r="PZ140"/>
      <c r="QA140"/>
      <c r="QB140"/>
      <c r="QC140"/>
      <c r="QD140"/>
      <c r="QE140"/>
      <c r="QF140"/>
      <c r="QG140"/>
      <c r="QH140"/>
      <c r="QI140"/>
      <c r="QJ140"/>
      <c r="QK140"/>
      <c r="QL140"/>
      <c r="QM140"/>
      <c r="QN140"/>
      <c r="QO140"/>
      <c r="QP140"/>
      <c r="QQ140"/>
      <c r="QR140"/>
      <c r="QS140"/>
      <c r="QT140"/>
      <c r="QU140"/>
      <c r="QV140"/>
      <c r="QW140"/>
      <c r="QX140"/>
      <c r="QY140"/>
      <c r="QZ140"/>
      <c r="RA140"/>
      <c r="RB140"/>
      <c r="RC140"/>
      <c r="RD140"/>
      <c r="RE140"/>
      <c r="RF140"/>
    </row>
    <row r="141" spans="1:474">
      <c r="A141" s="242">
        <v>62</v>
      </c>
      <c r="B141" s="242" t="s">
        <v>179</v>
      </c>
      <c r="C141" s="242" t="s">
        <v>96</v>
      </c>
      <c r="D141" s="233">
        <v>28</v>
      </c>
      <c r="E141" s="233">
        <v>28</v>
      </c>
      <c r="F141" s="233">
        <v>28</v>
      </c>
      <c r="G141" s="233"/>
      <c r="H141" s="233"/>
      <c r="I141" s="233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  <c r="IW141"/>
      <c r="IX141"/>
      <c r="IY141"/>
      <c r="IZ141"/>
      <c r="JA141"/>
      <c r="JB141"/>
      <c r="JC141"/>
      <c r="JD141"/>
      <c r="JE141"/>
      <c r="JF141"/>
      <c r="JG141"/>
      <c r="JH141"/>
      <c r="JI141"/>
      <c r="JJ141"/>
      <c r="JK141"/>
      <c r="JL141"/>
      <c r="JM141"/>
      <c r="JN141"/>
      <c r="JO141"/>
      <c r="JP141"/>
      <c r="JQ141"/>
      <c r="JR141"/>
      <c r="JS141"/>
      <c r="JT141"/>
      <c r="JU141"/>
      <c r="JV141"/>
      <c r="JW141"/>
      <c r="JX141"/>
      <c r="JY141"/>
      <c r="JZ141"/>
      <c r="KA141"/>
      <c r="KB141"/>
      <c r="KC141"/>
      <c r="KD141"/>
      <c r="KE141"/>
      <c r="KF141"/>
      <c r="KG141"/>
      <c r="KH141"/>
      <c r="KI141"/>
      <c r="KJ141"/>
      <c r="KK141"/>
      <c r="KL141"/>
      <c r="KM141"/>
      <c r="KN141"/>
      <c r="KO141"/>
      <c r="KP141"/>
      <c r="KQ141"/>
      <c r="KR141"/>
      <c r="KS141"/>
      <c r="KT141"/>
      <c r="KU141"/>
      <c r="KV141"/>
      <c r="KW141"/>
      <c r="KX141"/>
      <c r="KY141"/>
      <c r="KZ141"/>
      <c r="LA141"/>
      <c r="LB141"/>
      <c r="LC141"/>
      <c r="LD141"/>
      <c r="LE141"/>
      <c r="LF141"/>
      <c r="LG141"/>
      <c r="LH141"/>
      <c r="LI141"/>
      <c r="LJ141"/>
      <c r="LK141"/>
      <c r="LL141"/>
      <c r="LM141"/>
      <c r="LN141"/>
      <c r="LO141"/>
      <c r="LP141"/>
      <c r="LQ141"/>
      <c r="LR141"/>
      <c r="LS141"/>
      <c r="LT141"/>
      <c r="LU141"/>
      <c r="LV141"/>
      <c r="LW141"/>
      <c r="LX141"/>
      <c r="LY141"/>
      <c r="LZ141"/>
      <c r="MA141"/>
      <c r="MB141"/>
      <c r="MC141"/>
      <c r="MD141"/>
      <c r="ME141"/>
      <c r="MF141"/>
      <c r="MG141"/>
      <c r="MH141"/>
      <c r="MI141"/>
      <c r="MJ141"/>
      <c r="MK141"/>
      <c r="ML141"/>
      <c r="MM141"/>
      <c r="MN141"/>
      <c r="MO141"/>
      <c r="MP141"/>
      <c r="MQ141"/>
      <c r="MR141"/>
      <c r="MS141"/>
      <c r="MT141"/>
      <c r="MU141"/>
      <c r="MV141"/>
      <c r="MW141"/>
      <c r="MX141"/>
      <c r="MY141"/>
      <c r="MZ141"/>
      <c r="NA141"/>
      <c r="NB141"/>
      <c r="NC141"/>
      <c r="ND141"/>
      <c r="NE141"/>
      <c r="NF141"/>
      <c r="NG141"/>
      <c r="NH141"/>
      <c r="NI141"/>
      <c r="NJ141"/>
      <c r="NK141"/>
      <c r="NL141"/>
      <c r="NM141"/>
      <c r="NN141"/>
      <c r="NO141"/>
      <c r="NP141"/>
      <c r="NQ141"/>
      <c r="NR141"/>
      <c r="NS141"/>
      <c r="NT141"/>
      <c r="NU141"/>
      <c r="NV141"/>
      <c r="NW141"/>
      <c r="NX141"/>
      <c r="NY141"/>
      <c r="NZ141"/>
      <c r="OA141"/>
      <c r="OB141"/>
      <c r="OC141"/>
      <c r="OD141"/>
      <c r="OE141"/>
      <c r="OF141"/>
      <c r="OG141"/>
      <c r="OH141"/>
      <c r="OI141"/>
      <c r="OJ141"/>
      <c r="OK141"/>
      <c r="OL141"/>
      <c r="OM141"/>
      <c r="ON141"/>
      <c r="OO141"/>
      <c r="OP141"/>
      <c r="OQ141"/>
      <c r="OR141"/>
      <c r="OS141"/>
      <c r="OT141"/>
      <c r="OU141"/>
      <c r="OV141"/>
      <c r="OW141"/>
      <c r="OX141"/>
      <c r="OY141"/>
      <c r="OZ141"/>
      <c r="PA141"/>
      <c r="PB141"/>
      <c r="PC141"/>
      <c r="PD141"/>
      <c r="PE141"/>
      <c r="PF141"/>
      <c r="PG141"/>
      <c r="PH141"/>
      <c r="PI141"/>
      <c r="PJ141"/>
      <c r="PK141"/>
      <c r="PL141"/>
      <c r="PM141"/>
      <c r="PN141"/>
      <c r="PO141"/>
      <c r="PP141"/>
      <c r="PQ141"/>
      <c r="PR141"/>
      <c r="PS141"/>
      <c r="PT141"/>
      <c r="PU141"/>
      <c r="PV141"/>
      <c r="PW141"/>
      <c r="PX141"/>
      <c r="PY141"/>
      <c r="PZ141"/>
      <c r="QA141"/>
      <c r="QB141"/>
      <c r="QC141"/>
      <c r="QD141"/>
      <c r="QE141"/>
      <c r="QF141"/>
      <c r="QG141"/>
      <c r="QH141"/>
      <c r="QI141"/>
      <c r="QJ141"/>
      <c r="QK141"/>
      <c r="QL141"/>
      <c r="QM141"/>
      <c r="QN141"/>
      <c r="QO141"/>
      <c r="QP141"/>
      <c r="QQ141"/>
      <c r="QR141"/>
      <c r="QS141"/>
      <c r="QT141"/>
      <c r="QU141"/>
      <c r="QV141"/>
      <c r="QW141"/>
      <c r="QX141"/>
      <c r="QY141"/>
      <c r="QZ141"/>
      <c r="RA141"/>
      <c r="RB141"/>
      <c r="RC141"/>
      <c r="RD141"/>
      <c r="RE141"/>
      <c r="RF141"/>
    </row>
    <row r="142" spans="1:474">
      <c r="A142" s="242">
        <v>63</v>
      </c>
      <c r="B142" s="242" t="s">
        <v>190</v>
      </c>
      <c r="C142" s="242" t="s">
        <v>97</v>
      </c>
      <c r="D142" s="233">
        <v>22.75</v>
      </c>
      <c r="E142" s="233">
        <v>22</v>
      </c>
      <c r="F142" s="233">
        <v>23</v>
      </c>
      <c r="G142" s="233"/>
      <c r="H142" s="233"/>
      <c r="I142" s="233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  <c r="IW142"/>
      <c r="IX142"/>
      <c r="IY142"/>
      <c r="IZ142"/>
      <c r="JA142"/>
      <c r="JB142"/>
      <c r="JC142"/>
      <c r="JD142"/>
      <c r="JE142"/>
      <c r="JF142"/>
      <c r="JG142"/>
      <c r="JH142"/>
      <c r="JI142"/>
      <c r="JJ142"/>
      <c r="JK142"/>
      <c r="JL142"/>
      <c r="JM142"/>
      <c r="JN142"/>
      <c r="JO142"/>
      <c r="JP142"/>
      <c r="JQ142"/>
      <c r="JR142"/>
      <c r="JS142"/>
      <c r="JT142"/>
      <c r="JU142"/>
      <c r="JV142"/>
      <c r="JW142"/>
      <c r="JX142"/>
      <c r="JY142"/>
      <c r="JZ142"/>
      <c r="KA142"/>
      <c r="KB142"/>
      <c r="KC142"/>
      <c r="KD142"/>
      <c r="KE142"/>
      <c r="KF142"/>
      <c r="KG142"/>
      <c r="KH142"/>
      <c r="KI142"/>
      <c r="KJ142"/>
      <c r="KK142"/>
      <c r="KL142"/>
      <c r="KM142"/>
      <c r="KN142"/>
      <c r="KO142"/>
      <c r="KP142"/>
      <c r="KQ142"/>
      <c r="KR142"/>
      <c r="KS142"/>
      <c r="KT142"/>
      <c r="KU142"/>
      <c r="KV142"/>
      <c r="KW142"/>
      <c r="KX142"/>
      <c r="KY142"/>
      <c r="KZ142"/>
      <c r="LA142"/>
      <c r="LB142"/>
      <c r="LC142"/>
      <c r="LD142"/>
      <c r="LE142"/>
      <c r="LF142"/>
      <c r="LG142"/>
      <c r="LH142"/>
      <c r="LI142"/>
      <c r="LJ142"/>
      <c r="LK142"/>
      <c r="LL142"/>
      <c r="LM142"/>
      <c r="LN142"/>
      <c r="LO142"/>
      <c r="LP142"/>
      <c r="LQ142"/>
      <c r="LR142"/>
      <c r="LS142"/>
      <c r="LT142"/>
      <c r="LU142"/>
      <c r="LV142"/>
      <c r="LW142"/>
      <c r="LX142"/>
      <c r="LY142"/>
      <c r="LZ142"/>
      <c r="MA142"/>
      <c r="MB142"/>
      <c r="MC142"/>
      <c r="MD142"/>
      <c r="ME142"/>
      <c r="MF142"/>
      <c r="MG142"/>
      <c r="MH142"/>
      <c r="MI142"/>
      <c r="MJ142"/>
      <c r="MK142"/>
      <c r="ML142"/>
      <c r="MM142"/>
      <c r="MN142"/>
      <c r="MO142"/>
      <c r="MP142"/>
      <c r="MQ142"/>
      <c r="MR142"/>
      <c r="MS142"/>
      <c r="MT142"/>
      <c r="MU142"/>
      <c r="MV142"/>
      <c r="MW142"/>
      <c r="MX142"/>
      <c r="MY142"/>
      <c r="MZ142"/>
      <c r="NA142"/>
      <c r="NB142"/>
      <c r="NC142"/>
      <c r="ND142"/>
      <c r="NE142"/>
      <c r="NF142"/>
      <c r="NG142"/>
      <c r="NH142"/>
      <c r="NI142"/>
      <c r="NJ142"/>
      <c r="NK142"/>
      <c r="NL142"/>
      <c r="NM142"/>
      <c r="NN142"/>
      <c r="NO142"/>
      <c r="NP142"/>
      <c r="NQ142"/>
      <c r="NR142"/>
      <c r="NS142"/>
      <c r="NT142"/>
      <c r="NU142"/>
      <c r="NV142"/>
      <c r="NW142"/>
      <c r="NX142"/>
      <c r="NY142"/>
      <c r="NZ142"/>
      <c r="OA142"/>
      <c r="OB142"/>
      <c r="OC142"/>
      <c r="OD142"/>
      <c r="OE142"/>
      <c r="OF142"/>
      <c r="OG142"/>
      <c r="OH142"/>
      <c r="OI142"/>
      <c r="OJ142"/>
      <c r="OK142"/>
      <c r="OL142"/>
      <c r="OM142"/>
      <c r="ON142"/>
      <c r="OO142"/>
      <c r="OP142"/>
      <c r="OQ142"/>
      <c r="OR142"/>
      <c r="OS142"/>
      <c r="OT142"/>
      <c r="OU142"/>
      <c r="OV142"/>
      <c r="OW142"/>
      <c r="OX142"/>
      <c r="OY142"/>
      <c r="OZ142"/>
      <c r="PA142"/>
      <c r="PB142"/>
      <c r="PC142"/>
      <c r="PD142"/>
      <c r="PE142"/>
      <c r="PF142"/>
      <c r="PG142"/>
      <c r="PH142"/>
      <c r="PI142"/>
      <c r="PJ142"/>
      <c r="PK142"/>
      <c r="PL142"/>
      <c r="PM142"/>
      <c r="PN142"/>
      <c r="PO142"/>
      <c r="PP142"/>
      <c r="PQ142"/>
      <c r="PR142"/>
      <c r="PS142"/>
      <c r="PT142"/>
      <c r="PU142"/>
      <c r="PV142"/>
      <c r="PW142"/>
      <c r="PX142"/>
      <c r="PY142"/>
      <c r="PZ142"/>
      <c r="QA142"/>
      <c r="QB142"/>
      <c r="QC142"/>
      <c r="QD142"/>
      <c r="QE142"/>
      <c r="QF142"/>
      <c r="QG142"/>
      <c r="QH142"/>
      <c r="QI142"/>
      <c r="QJ142"/>
      <c r="QK142"/>
      <c r="QL142"/>
      <c r="QM142"/>
      <c r="QN142"/>
      <c r="QO142"/>
      <c r="QP142"/>
      <c r="QQ142"/>
      <c r="QR142"/>
      <c r="QS142"/>
      <c r="QT142"/>
      <c r="QU142"/>
      <c r="QV142"/>
      <c r="QW142"/>
      <c r="QX142"/>
      <c r="QY142"/>
      <c r="QZ142"/>
      <c r="RA142"/>
      <c r="RB142"/>
      <c r="RC142"/>
      <c r="RD142"/>
      <c r="RE142"/>
      <c r="RF142"/>
    </row>
    <row r="143" spans="1:474">
      <c r="A143" s="242">
        <v>63</v>
      </c>
      <c r="B143" s="242" t="s">
        <v>179</v>
      </c>
      <c r="C143" s="242" t="s">
        <v>97</v>
      </c>
      <c r="D143" s="233">
        <v>24</v>
      </c>
      <c r="E143" s="233">
        <v>24</v>
      </c>
      <c r="F143" s="233">
        <v>24</v>
      </c>
      <c r="G143" s="233"/>
      <c r="H143" s="233"/>
      <c r="I143" s="23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  <c r="IW143"/>
      <c r="IX143"/>
      <c r="IY143"/>
      <c r="IZ143"/>
      <c r="JA143"/>
      <c r="JB143"/>
      <c r="JC143"/>
      <c r="JD143"/>
      <c r="JE143"/>
      <c r="JF143"/>
      <c r="JG143"/>
      <c r="JH143"/>
      <c r="JI143"/>
      <c r="JJ143"/>
      <c r="JK143"/>
      <c r="JL143"/>
      <c r="JM143"/>
      <c r="JN143"/>
      <c r="JO143"/>
      <c r="JP143"/>
      <c r="JQ143"/>
      <c r="JR143"/>
      <c r="JS143"/>
      <c r="JT143"/>
      <c r="JU143"/>
      <c r="JV143"/>
      <c r="JW143"/>
      <c r="JX143"/>
      <c r="JY143"/>
      <c r="JZ143"/>
      <c r="KA143"/>
      <c r="KB143"/>
      <c r="KC143"/>
      <c r="KD143"/>
      <c r="KE143"/>
      <c r="KF143"/>
      <c r="KG143"/>
      <c r="KH143"/>
      <c r="KI143"/>
      <c r="KJ143"/>
      <c r="KK143"/>
      <c r="KL143"/>
      <c r="KM143"/>
      <c r="KN143"/>
      <c r="KO143"/>
      <c r="KP143"/>
      <c r="KQ143"/>
      <c r="KR143"/>
      <c r="KS143"/>
      <c r="KT143"/>
      <c r="KU143"/>
      <c r="KV143"/>
      <c r="KW143"/>
      <c r="KX143"/>
      <c r="KY143"/>
      <c r="KZ143"/>
      <c r="LA143"/>
      <c r="LB143"/>
      <c r="LC143"/>
      <c r="LD143"/>
      <c r="LE143"/>
      <c r="LF143"/>
      <c r="LG143"/>
      <c r="LH143"/>
      <c r="LI143"/>
      <c r="LJ143"/>
      <c r="LK143"/>
      <c r="LL143"/>
      <c r="LM143"/>
      <c r="LN143"/>
      <c r="LO143"/>
      <c r="LP143"/>
      <c r="LQ143"/>
      <c r="LR143"/>
      <c r="LS143"/>
      <c r="LT143"/>
      <c r="LU143"/>
      <c r="LV143"/>
      <c r="LW143"/>
      <c r="LX143"/>
      <c r="LY143"/>
      <c r="LZ143"/>
      <c r="MA143"/>
      <c r="MB143"/>
      <c r="MC143"/>
      <c r="MD143"/>
      <c r="ME143"/>
      <c r="MF143"/>
      <c r="MG143"/>
      <c r="MH143"/>
      <c r="MI143"/>
      <c r="MJ143"/>
      <c r="MK143"/>
      <c r="ML143"/>
      <c r="MM143"/>
      <c r="MN143"/>
      <c r="MO143"/>
      <c r="MP143"/>
      <c r="MQ143"/>
      <c r="MR143"/>
      <c r="MS143"/>
      <c r="MT143"/>
      <c r="MU143"/>
      <c r="MV143"/>
      <c r="MW143"/>
      <c r="MX143"/>
      <c r="MY143"/>
      <c r="MZ143"/>
      <c r="NA143"/>
      <c r="NB143"/>
      <c r="NC143"/>
      <c r="ND143"/>
      <c r="NE143"/>
      <c r="NF143"/>
      <c r="NG143"/>
      <c r="NH143"/>
      <c r="NI143"/>
      <c r="NJ143"/>
      <c r="NK143"/>
      <c r="NL143"/>
      <c r="NM143"/>
      <c r="NN143"/>
      <c r="NO143"/>
      <c r="NP143"/>
      <c r="NQ143"/>
      <c r="NR143"/>
      <c r="NS143"/>
      <c r="NT143"/>
      <c r="NU143"/>
      <c r="NV143"/>
      <c r="NW143"/>
      <c r="NX143"/>
      <c r="NY143"/>
      <c r="NZ143"/>
      <c r="OA143"/>
      <c r="OB143"/>
      <c r="OC143"/>
      <c r="OD143"/>
      <c r="OE143"/>
      <c r="OF143"/>
      <c r="OG143"/>
      <c r="OH143"/>
      <c r="OI143"/>
      <c r="OJ143"/>
      <c r="OK143"/>
      <c r="OL143"/>
      <c r="OM143"/>
      <c r="ON143"/>
      <c r="OO143"/>
      <c r="OP143"/>
      <c r="OQ143"/>
      <c r="OR143"/>
      <c r="OS143"/>
      <c r="OT143"/>
      <c r="OU143"/>
      <c r="OV143"/>
      <c r="OW143"/>
      <c r="OX143"/>
      <c r="OY143"/>
      <c r="OZ143"/>
      <c r="PA143"/>
      <c r="PB143"/>
      <c r="PC143"/>
      <c r="PD143"/>
      <c r="PE143"/>
      <c r="PF143"/>
      <c r="PG143"/>
      <c r="PH143"/>
      <c r="PI143"/>
      <c r="PJ143"/>
      <c r="PK143"/>
      <c r="PL143"/>
      <c r="PM143"/>
      <c r="PN143"/>
      <c r="PO143"/>
      <c r="PP143"/>
      <c r="PQ143"/>
      <c r="PR143"/>
      <c r="PS143"/>
      <c r="PT143"/>
      <c r="PU143"/>
      <c r="PV143"/>
      <c r="PW143"/>
      <c r="PX143"/>
      <c r="PY143"/>
      <c r="PZ143"/>
      <c r="QA143"/>
      <c r="QB143"/>
      <c r="QC143"/>
      <c r="QD143"/>
      <c r="QE143"/>
      <c r="QF143"/>
      <c r="QG143"/>
      <c r="QH143"/>
      <c r="QI143"/>
      <c r="QJ143"/>
      <c r="QK143"/>
      <c r="QL143"/>
      <c r="QM143"/>
      <c r="QN143"/>
      <c r="QO143"/>
      <c r="QP143"/>
      <c r="QQ143"/>
      <c r="QR143"/>
      <c r="QS143"/>
      <c r="QT143"/>
      <c r="QU143"/>
      <c r="QV143"/>
      <c r="QW143"/>
      <c r="QX143"/>
      <c r="QY143"/>
      <c r="QZ143"/>
      <c r="RA143"/>
      <c r="RB143"/>
      <c r="RC143"/>
      <c r="RD143"/>
      <c r="RE143"/>
      <c r="RF143"/>
    </row>
    <row r="144" spans="1:474">
      <c r="A144" s="242">
        <v>63</v>
      </c>
      <c r="B144" s="242" t="s">
        <v>176</v>
      </c>
      <c r="C144" s="242" t="s">
        <v>97</v>
      </c>
      <c r="D144" s="233">
        <v>25</v>
      </c>
      <c r="E144" s="233">
        <v>25</v>
      </c>
      <c r="F144" s="233">
        <v>25</v>
      </c>
      <c r="G144" s="233"/>
      <c r="H144" s="233"/>
      <c r="I144" s="233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  <c r="IW144"/>
      <c r="IX144"/>
      <c r="IY144"/>
      <c r="IZ144"/>
      <c r="JA144"/>
      <c r="JB144"/>
      <c r="JC144"/>
      <c r="JD144"/>
      <c r="JE144"/>
      <c r="JF144"/>
      <c r="JG144"/>
      <c r="JH144"/>
      <c r="JI144"/>
      <c r="JJ144"/>
      <c r="JK144"/>
      <c r="JL144"/>
      <c r="JM144"/>
      <c r="JN144"/>
      <c r="JO144"/>
      <c r="JP144"/>
      <c r="JQ144"/>
      <c r="JR144"/>
      <c r="JS144"/>
      <c r="JT144"/>
      <c r="JU144"/>
      <c r="JV144"/>
      <c r="JW144"/>
      <c r="JX144"/>
      <c r="JY144"/>
      <c r="JZ144"/>
      <c r="KA144"/>
      <c r="KB144"/>
      <c r="KC144"/>
      <c r="KD144"/>
      <c r="KE144"/>
      <c r="KF144"/>
      <c r="KG144"/>
      <c r="KH144"/>
      <c r="KI144"/>
      <c r="KJ144"/>
      <c r="KK144"/>
      <c r="KL144"/>
      <c r="KM144"/>
      <c r="KN144"/>
      <c r="KO144"/>
      <c r="KP144"/>
      <c r="KQ144"/>
      <c r="KR144"/>
      <c r="KS144"/>
      <c r="KT144"/>
      <c r="KU144"/>
      <c r="KV144"/>
      <c r="KW144"/>
      <c r="KX144"/>
      <c r="KY144"/>
      <c r="KZ144"/>
      <c r="LA144"/>
      <c r="LB144"/>
      <c r="LC144"/>
      <c r="LD144"/>
      <c r="LE144"/>
      <c r="LF144"/>
      <c r="LG144"/>
      <c r="LH144"/>
      <c r="LI144"/>
      <c r="LJ144"/>
      <c r="LK144"/>
      <c r="LL144"/>
      <c r="LM144"/>
      <c r="LN144"/>
      <c r="LO144"/>
      <c r="LP144"/>
      <c r="LQ144"/>
      <c r="LR144"/>
      <c r="LS144"/>
      <c r="LT144"/>
      <c r="LU144"/>
      <c r="LV144"/>
      <c r="LW144"/>
      <c r="LX144"/>
      <c r="LY144"/>
      <c r="LZ144"/>
      <c r="MA144"/>
      <c r="MB144"/>
      <c r="MC144"/>
      <c r="MD144"/>
      <c r="ME144"/>
      <c r="MF144"/>
      <c r="MG144"/>
      <c r="MH144"/>
      <c r="MI144"/>
      <c r="MJ144"/>
      <c r="MK144"/>
      <c r="ML144"/>
      <c r="MM144"/>
      <c r="MN144"/>
      <c r="MO144"/>
      <c r="MP144"/>
      <c r="MQ144"/>
      <c r="MR144"/>
      <c r="MS144"/>
      <c r="MT144"/>
      <c r="MU144"/>
      <c r="MV144"/>
      <c r="MW144"/>
      <c r="MX144"/>
      <c r="MY144"/>
      <c r="MZ144"/>
      <c r="NA144"/>
      <c r="NB144"/>
      <c r="NC144"/>
      <c r="ND144"/>
      <c r="NE144"/>
      <c r="NF144"/>
      <c r="NG144"/>
      <c r="NH144"/>
      <c r="NI144"/>
      <c r="NJ144"/>
      <c r="NK144"/>
      <c r="NL144"/>
      <c r="NM144"/>
      <c r="NN144"/>
      <c r="NO144"/>
      <c r="NP144"/>
      <c r="NQ144"/>
      <c r="NR144"/>
      <c r="NS144"/>
      <c r="NT144"/>
      <c r="NU144"/>
      <c r="NV144"/>
      <c r="NW144"/>
      <c r="NX144"/>
      <c r="NY144"/>
      <c r="NZ144"/>
      <c r="OA144"/>
      <c r="OB144"/>
      <c r="OC144"/>
      <c r="OD144"/>
      <c r="OE144"/>
      <c r="OF144"/>
      <c r="OG144"/>
      <c r="OH144"/>
      <c r="OI144"/>
      <c r="OJ144"/>
      <c r="OK144"/>
      <c r="OL144"/>
      <c r="OM144"/>
      <c r="ON144"/>
      <c r="OO144"/>
      <c r="OP144"/>
      <c r="OQ144"/>
      <c r="OR144"/>
      <c r="OS144"/>
      <c r="OT144"/>
      <c r="OU144"/>
      <c r="OV144"/>
      <c r="OW144"/>
      <c r="OX144"/>
      <c r="OY144"/>
      <c r="OZ144"/>
      <c r="PA144"/>
      <c r="PB144"/>
      <c r="PC144"/>
      <c r="PD144"/>
      <c r="PE144"/>
      <c r="PF144"/>
      <c r="PG144"/>
      <c r="PH144"/>
      <c r="PI144"/>
      <c r="PJ144"/>
      <c r="PK144"/>
      <c r="PL144"/>
      <c r="PM144"/>
      <c r="PN144"/>
      <c r="PO144"/>
      <c r="PP144"/>
      <c r="PQ144"/>
      <c r="PR144"/>
      <c r="PS144"/>
      <c r="PT144"/>
      <c r="PU144"/>
      <c r="PV144"/>
      <c r="PW144"/>
      <c r="PX144"/>
      <c r="PY144"/>
      <c r="PZ144"/>
      <c r="QA144"/>
      <c r="QB144"/>
      <c r="QC144"/>
      <c r="QD144"/>
      <c r="QE144"/>
      <c r="QF144"/>
      <c r="QG144"/>
      <c r="QH144"/>
      <c r="QI144"/>
      <c r="QJ144"/>
      <c r="QK144"/>
      <c r="QL144"/>
      <c r="QM144"/>
      <c r="QN144"/>
      <c r="QO144"/>
      <c r="QP144"/>
      <c r="QQ144"/>
      <c r="QR144"/>
      <c r="QS144"/>
      <c r="QT144"/>
      <c r="QU144"/>
      <c r="QV144"/>
      <c r="QW144"/>
      <c r="QX144"/>
      <c r="QY144"/>
      <c r="QZ144"/>
      <c r="RA144"/>
      <c r="RB144"/>
      <c r="RC144"/>
      <c r="RD144"/>
      <c r="RE144"/>
      <c r="RF144"/>
    </row>
    <row r="145" spans="1:474">
      <c r="A145" s="242">
        <v>63</v>
      </c>
      <c r="B145" s="242" t="s">
        <v>182</v>
      </c>
      <c r="C145" s="242" t="s">
        <v>97</v>
      </c>
      <c r="D145" s="233">
        <v>24</v>
      </c>
      <c r="E145" s="233">
        <v>24</v>
      </c>
      <c r="F145" s="233">
        <v>24</v>
      </c>
      <c r="G145" s="233"/>
      <c r="H145" s="233"/>
      <c r="I145" s="233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  <c r="IW145"/>
      <c r="IX145"/>
      <c r="IY145"/>
      <c r="IZ145"/>
      <c r="JA145"/>
      <c r="JB145"/>
      <c r="JC145"/>
      <c r="JD145"/>
      <c r="JE145"/>
      <c r="JF145"/>
      <c r="JG145"/>
      <c r="JH145"/>
      <c r="JI145"/>
      <c r="JJ145"/>
      <c r="JK145"/>
      <c r="JL145"/>
      <c r="JM145"/>
      <c r="JN145"/>
      <c r="JO145"/>
      <c r="JP145"/>
      <c r="JQ145"/>
      <c r="JR145"/>
      <c r="JS145"/>
      <c r="JT145"/>
      <c r="JU145"/>
      <c r="JV145"/>
      <c r="JW145"/>
      <c r="JX145"/>
      <c r="JY145"/>
      <c r="JZ145"/>
      <c r="KA145"/>
      <c r="KB145"/>
      <c r="KC145"/>
      <c r="KD145"/>
      <c r="KE145"/>
      <c r="KF145"/>
      <c r="KG145"/>
      <c r="KH145"/>
      <c r="KI145"/>
      <c r="KJ145"/>
      <c r="KK145"/>
      <c r="KL145"/>
      <c r="KM145"/>
      <c r="KN145"/>
      <c r="KO145"/>
      <c r="KP145"/>
      <c r="KQ145"/>
      <c r="KR145"/>
      <c r="KS145"/>
      <c r="KT145"/>
      <c r="KU145"/>
      <c r="KV145"/>
      <c r="KW145"/>
      <c r="KX145"/>
      <c r="KY145"/>
      <c r="KZ145"/>
      <c r="LA145"/>
      <c r="LB145"/>
      <c r="LC145"/>
      <c r="LD145"/>
      <c r="LE145"/>
      <c r="LF145"/>
      <c r="LG145"/>
      <c r="LH145"/>
      <c r="LI145"/>
      <c r="LJ145"/>
      <c r="LK145"/>
      <c r="LL145"/>
      <c r="LM145"/>
      <c r="LN145"/>
      <c r="LO145"/>
      <c r="LP145"/>
      <c r="LQ145"/>
      <c r="LR145"/>
      <c r="LS145"/>
      <c r="LT145"/>
      <c r="LU145"/>
      <c r="LV145"/>
      <c r="LW145"/>
      <c r="LX145"/>
      <c r="LY145"/>
      <c r="LZ145"/>
      <c r="MA145"/>
      <c r="MB145"/>
      <c r="MC145"/>
      <c r="MD145"/>
      <c r="ME145"/>
      <c r="MF145"/>
      <c r="MG145"/>
      <c r="MH145"/>
      <c r="MI145"/>
      <c r="MJ145"/>
      <c r="MK145"/>
      <c r="ML145"/>
      <c r="MM145"/>
      <c r="MN145"/>
      <c r="MO145"/>
      <c r="MP145"/>
      <c r="MQ145"/>
      <c r="MR145"/>
      <c r="MS145"/>
      <c r="MT145"/>
      <c r="MU145"/>
      <c r="MV145"/>
      <c r="MW145"/>
      <c r="MX145"/>
      <c r="MY145"/>
      <c r="MZ145"/>
      <c r="NA145"/>
      <c r="NB145"/>
      <c r="NC145"/>
      <c r="ND145"/>
      <c r="NE145"/>
      <c r="NF145"/>
      <c r="NG145"/>
      <c r="NH145"/>
      <c r="NI145"/>
      <c r="NJ145"/>
      <c r="NK145"/>
      <c r="NL145"/>
      <c r="NM145"/>
      <c r="NN145"/>
      <c r="NO145"/>
      <c r="NP145"/>
      <c r="NQ145"/>
      <c r="NR145"/>
      <c r="NS145"/>
      <c r="NT145"/>
      <c r="NU145"/>
      <c r="NV145"/>
      <c r="NW145"/>
      <c r="NX145"/>
      <c r="NY145"/>
      <c r="NZ145"/>
      <c r="OA145"/>
      <c r="OB145"/>
      <c r="OC145"/>
      <c r="OD145"/>
      <c r="OE145"/>
      <c r="OF145"/>
      <c r="OG145"/>
      <c r="OH145"/>
      <c r="OI145"/>
      <c r="OJ145"/>
      <c r="OK145"/>
      <c r="OL145"/>
      <c r="OM145"/>
      <c r="ON145"/>
      <c r="OO145"/>
      <c r="OP145"/>
      <c r="OQ145"/>
      <c r="OR145"/>
      <c r="OS145"/>
      <c r="OT145"/>
      <c r="OU145"/>
      <c r="OV145"/>
      <c r="OW145"/>
      <c r="OX145"/>
      <c r="OY145"/>
      <c r="OZ145"/>
      <c r="PA145"/>
      <c r="PB145"/>
      <c r="PC145"/>
      <c r="PD145"/>
      <c r="PE145"/>
      <c r="PF145"/>
      <c r="PG145"/>
      <c r="PH145"/>
      <c r="PI145"/>
      <c r="PJ145"/>
      <c r="PK145"/>
      <c r="PL145"/>
      <c r="PM145"/>
      <c r="PN145"/>
      <c r="PO145"/>
      <c r="PP145"/>
      <c r="PQ145"/>
      <c r="PR145"/>
      <c r="PS145"/>
      <c r="PT145"/>
      <c r="PU145"/>
      <c r="PV145"/>
      <c r="PW145"/>
      <c r="PX145"/>
      <c r="PY145"/>
      <c r="PZ145"/>
      <c r="QA145"/>
      <c r="QB145"/>
      <c r="QC145"/>
      <c r="QD145"/>
      <c r="QE145"/>
      <c r="QF145"/>
      <c r="QG145"/>
      <c r="QH145"/>
      <c r="QI145"/>
      <c r="QJ145"/>
      <c r="QK145"/>
      <c r="QL145"/>
      <c r="QM145"/>
      <c r="QN145"/>
      <c r="QO145"/>
      <c r="QP145"/>
      <c r="QQ145"/>
      <c r="QR145"/>
      <c r="QS145"/>
      <c r="QT145"/>
      <c r="QU145"/>
      <c r="QV145"/>
      <c r="QW145"/>
      <c r="QX145"/>
      <c r="QY145"/>
      <c r="QZ145"/>
      <c r="RA145"/>
      <c r="RB145"/>
      <c r="RC145"/>
      <c r="RD145"/>
      <c r="RE145"/>
      <c r="RF145"/>
    </row>
    <row r="146" spans="1:474">
      <c r="A146" s="242">
        <v>64</v>
      </c>
      <c r="B146" s="242" t="s">
        <v>190</v>
      </c>
      <c r="C146" s="242" t="s">
        <v>98</v>
      </c>
      <c r="D146" s="233">
        <v>10</v>
      </c>
      <c r="E146" s="233">
        <v>10</v>
      </c>
      <c r="F146" s="233">
        <v>10</v>
      </c>
      <c r="G146" s="233"/>
      <c r="H146" s="233"/>
      <c r="I146" s="233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  <c r="IW146"/>
      <c r="IX146"/>
      <c r="IY146"/>
      <c r="IZ146"/>
      <c r="JA146"/>
      <c r="JB146"/>
      <c r="JC146"/>
      <c r="JD146"/>
      <c r="JE146"/>
      <c r="JF146"/>
      <c r="JG146"/>
      <c r="JH146"/>
      <c r="JI146"/>
      <c r="JJ146"/>
      <c r="JK146"/>
      <c r="JL146"/>
      <c r="JM146"/>
      <c r="JN146"/>
      <c r="JO146"/>
      <c r="JP146"/>
      <c r="JQ146"/>
      <c r="JR146"/>
      <c r="JS146"/>
      <c r="JT146"/>
      <c r="JU146"/>
      <c r="JV146"/>
      <c r="JW146"/>
      <c r="JX146"/>
      <c r="JY146"/>
      <c r="JZ146"/>
      <c r="KA146"/>
      <c r="KB146"/>
      <c r="KC146"/>
      <c r="KD146"/>
      <c r="KE146"/>
      <c r="KF146"/>
      <c r="KG146"/>
      <c r="KH146"/>
      <c r="KI146"/>
      <c r="KJ146"/>
      <c r="KK146"/>
      <c r="KL146"/>
      <c r="KM146"/>
      <c r="KN146"/>
      <c r="KO146"/>
      <c r="KP146"/>
      <c r="KQ146"/>
      <c r="KR146"/>
      <c r="KS146"/>
      <c r="KT146"/>
      <c r="KU146"/>
      <c r="KV146"/>
      <c r="KW146"/>
      <c r="KX146"/>
      <c r="KY146"/>
      <c r="KZ146"/>
      <c r="LA146"/>
      <c r="LB146"/>
      <c r="LC146"/>
      <c r="LD146"/>
      <c r="LE146"/>
      <c r="LF146"/>
      <c r="LG146"/>
      <c r="LH146"/>
      <c r="LI146"/>
      <c r="LJ146"/>
      <c r="LK146"/>
      <c r="LL146"/>
      <c r="LM146"/>
      <c r="LN146"/>
      <c r="LO146"/>
      <c r="LP146"/>
      <c r="LQ146"/>
      <c r="LR146"/>
      <c r="LS146"/>
      <c r="LT146"/>
      <c r="LU146"/>
      <c r="LV146"/>
      <c r="LW146"/>
      <c r="LX146"/>
      <c r="LY146"/>
      <c r="LZ146"/>
      <c r="MA146"/>
      <c r="MB146"/>
      <c r="MC146"/>
      <c r="MD146"/>
      <c r="ME146"/>
      <c r="MF146"/>
      <c r="MG146"/>
      <c r="MH146"/>
      <c r="MI146"/>
      <c r="MJ146"/>
      <c r="MK146"/>
      <c r="ML146"/>
      <c r="MM146"/>
      <c r="MN146"/>
      <c r="MO146"/>
      <c r="MP146"/>
      <c r="MQ146"/>
      <c r="MR146"/>
      <c r="MS146"/>
      <c r="MT146"/>
      <c r="MU146"/>
      <c r="MV146"/>
      <c r="MW146"/>
      <c r="MX146"/>
      <c r="MY146"/>
      <c r="MZ146"/>
      <c r="NA146"/>
      <c r="NB146"/>
      <c r="NC146"/>
      <c r="ND146"/>
      <c r="NE146"/>
      <c r="NF146"/>
      <c r="NG146"/>
      <c r="NH146"/>
      <c r="NI146"/>
      <c r="NJ146"/>
      <c r="NK146"/>
      <c r="NL146"/>
      <c r="NM146"/>
      <c r="NN146"/>
      <c r="NO146"/>
      <c r="NP146"/>
      <c r="NQ146"/>
      <c r="NR146"/>
      <c r="NS146"/>
      <c r="NT146"/>
      <c r="NU146"/>
      <c r="NV146"/>
      <c r="NW146"/>
      <c r="NX146"/>
      <c r="NY146"/>
      <c r="NZ146"/>
      <c r="OA146"/>
      <c r="OB146"/>
      <c r="OC146"/>
      <c r="OD146"/>
      <c r="OE146"/>
      <c r="OF146"/>
      <c r="OG146"/>
      <c r="OH146"/>
      <c r="OI146"/>
      <c r="OJ146"/>
      <c r="OK146"/>
      <c r="OL146"/>
      <c r="OM146"/>
      <c r="ON146"/>
      <c r="OO146"/>
      <c r="OP146"/>
      <c r="OQ146"/>
      <c r="OR146"/>
      <c r="OS146"/>
      <c r="OT146"/>
      <c r="OU146"/>
      <c r="OV146"/>
      <c r="OW146"/>
      <c r="OX146"/>
      <c r="OY146"/>
      <c r="OZ146"/>
      <c r="PA146"/>
      <c r="PB146"/>
      <c r="PC146"/>
      <c r="PD146"/>
      <c r="PE146"/>
      <c r="PF146"/>
      <c r="PG146"/>
      <c r="PH146"/>
      <c r="PI146"/>
      <c r="PJ146"/>
      <c r="PK146"/>
      <c r="PL146"/>
      <c r="PM146"/>
      <c r="PN146"/>
      <c r="PO146"/>
      <c r="PP146"/>
      <c r="PQ146"/>
      <c r="PR146"/>
      <c r="PS146"/>
      <c r="PT146"/>
      <c r="PU146"/>
      <c r="PV146"/>
      <c r="PW146"/>
      <c r="PX146"/>
      <c r="PY146"/>
      <c r="PZ146"/>
      <c r="QA146"/>
      <c r="QB146"/>
      <c r="QC146"/>
      <c r="QD146"/>
      <c r="QE146"/>
      <c r="QF146"/>
      <c r="QG146"/>
      <c r="QH146"/>
      <c r="QI146"/>
      <c r="QJ146"/>
      <c r="QK146"/>
      <c r="QL146"/>
      <c r="QM146"/>
      <c r="QN146"/>
      <c r="QO146"/>
      <c r="QP146"/>
      <c r="QQ146"/>
      <c r="QR146"/>
      <c r="QS146"/>
      <c r="QT146"/>
      <c r="QU146"/>
      <c r="QV146"/>
      <c r="QW146"/>
      <c r="QX146"/>
      <c r="QY146"/>
      <c r="QZ146"/>
      <c r="RA146"/>
      <c r="RB146"/>
      <c r="RC146"/>
      <c r="RD146"/>
      <c r="RE146"/>
      <c r="RF146"/>
    </row>
    <row r="147" spans="1:474">
      <c r="A147" s="242">
        <v>64</v>
      </c>
      <c r="B147" s="242" t="s">
        <v>179</v>
      </c>
      <c r="C147" s="242" t="s">
        <v>98</v>
      </c>
      <c r="D147" s="233">
        <v>14</v>
      </c>
      <c r="E147" s="233">
        <v>14</v>
      </c>
      <c r="F147" s="233">
        <v>14</v>
      </c>
      <c r="G147" s="233"/>
      <c r="H147" s="233"/>
      <c r="I147" s="233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  <c r="IZ147"/>
      <c r="JA147"/>
      <c r="JB147"/>
      <c r="JC147"/>
      <c r="JD147"/>
      <c r="JE147"/>
      <c r="JF147"/>
      <c r="JG147"/>
      <c r="JH147"/>
      <c r="JI147"/>
      <c r="JJ147"/>
      <c r="JK147"/>
      <c r="JL147"/>
      <c r="JM147"/>
      <c r="JN147"/>
      <c r="JO147"/>
      <c r="JP147"/>
      <c r="JQ147"/>
      <c r="JR147"/>
      <c r="JS147"/>
      <c r="JT147"/>
      <c r="JU147"/>
      <c r="JV147"/>
      <c r="JW147"/>
      <c r="JX147"/>
      <c r="JY147"/>
      <c r="JZ147"/>
      <c r="KA147"/>
      <c r="KB147"/>
      <c r="KC147"/>
      <c r="KD147"/>
      <c r="KE147"/>
      <c r="KF147"/>
      <c r="KG147"/>
      <c r="KH147"/>
      <c r="KI147"/>
      <c r="KJ147"/>
      <c r="KK147"/>
      <c r="KL147"/>
      <c r="KM147"/>
      <c r="KN147"/>
      <c r="KO147"/>
      <c r="KP147"/>
      <c r="KQ147"/>
      <c r="KR147"/>
      <c r="KS147"/>
      <c r="KT147"/>
      <c r="KU147"/>
      <c r="KV147"/>
      <c r="KW147"/>
      <c r="KX147"/>
      <c r="KY147"/>
      <c r="KZ147"/>
      <c r="LA147"/>
      <c r="LB147"/>
      <c r="LC147"/>
      <c r="LD147"/>
      <c r="LE147"/>
      <c r="LF147"/>
      <c r="LG147"/>
      <c r="LH147"/>
      <c r="LI147"/>
      <c r="LJ147"/>
      <c r="LK147"/>
      <c r="LL147"/>
      <c r="LM147"/>
      <c r="LN147"/>
      <c r="LO147"/>
      <c r="LP147"/>
      <c r="LQ147"/>
      <c r="LR147"/>
      <c r="LS147"/>
      <c r="LT147"/>
      <c r="LU147"/>
      <c r="LV147"/>
      <c r="LW147"/>
      <c r="LX147"/>
      <c r="LY147"/>
      <c r="LZ147"/>
      <c r="MA147"/>
      <c r="MB147"/>
      <c r="MC147"/>
      <c r="MD147"/>
      <c r="ME147"/>
      <c r="MF147"/>
      <c r="MG147"/>
      <c r="MH147"/>
      <c r="MI147"/>
      <c r="MJ147"/>
      <c r="MK147"/>
      <c r="ML147"/>
      <c r="MM147"/>
      <c r="MN147"/>
      <c r="MO147"/>
      <c r="MP147"/>
      <c r="MQ147"/>
      <c r="MR147"/>
      <c r="MS147"/>
      <c r="MT147"/>
      <c r="MU147"/>
      <c r="MV147"/>
      <c r="MW147"/>
      <c r="MX147"/>
      <c r="MY147"/>
      <c r="MZ147"/>
      <c r="NA147"/>
      <c r="NB147"/>
      <c r="NC147"/>
      <c r="ND147"/>
      <c r="NE147"/>
      <c r="NF147"/>
      <c r="NG147"/>
      <c r="NH147"/>
      <c r="NI147"/>
      <c r="NJ147"/>
      <c r="NK147"/>
      <c r="NL147"/>
      <c r="NM147"/>
      <c r="NN147"/>
      <c r="NO147"/>
      <c r="NP147"/>
      <c r="NQ147"/>
      <c r="NR147"/>
      <c r="NS147"/>
      <c r="NT147"/>
      <c r="NU147"/>
      <c r="NV147"/>
      <c r="NW147"/>
      <c r="NX147"/>
      <c r="NY147"/>
      <c r="NZ147"/>
      <c r="OA147"/>
      <c r="OB147"/>
      <c r="OC147"/>
      <c r="OD147"/>
      <c r="OE147"/>
      <c r="OF147"/>
      <c r="OG147"/>
      <c r="OH147"/>
      <c r="OI147"/>
      <c r="OJ147"/>
      <c r="OK147"/>
      <c r="OL147"/>
      <c r="OM147"/>
      <c r="ON147"/>
      <c r="OO147"/>
      <c r="OP147"/>
      <c r="OQ147"/>
      <c r="OR147"/>
      <c r="OS147"/>
      <c r="OT147"/>
      <c r="OU147"/>
      <c r="OV147"/>
      <c r="OW147"/>
      <c r="OX147"/>
      <c r="OY147"/>
      <c r="OZ147"/>
      <c r="PA147"/>
      <c r="PB147"/>
      <c r="PC147"/>
      <c r="PD147"/>
      <c r="PE147"/>
      <c r="PF147"/>
      <c r="PG147"/>
      <c r="PH147"/>
      <c r="PI147"/>
      <c r="PJ147"/>
      <c r="PK147"/>
      <c r="PL147"/>
      <c r="PM147"/>
      <c r="PN147"/>
      <c r="PO147"/>
      <c r="PP147"/>
      <c r="PQ147"/>
      <c r="PR147"/>
      <c r="PS147"/>
      <c r="PT147"/>
      <c r="PU147"/>
      <c r="PV147"/>
      <c r="PW147"/>
      <c r="PX147"/>
      <c r="PY147"/>
      <c r="PZ147"/>
      <c r="QA147"/>
      <c r="QB147"/>
      <c r="QC147"/>
      <c r="QD147"/>
      <c r="QE147"/>
      <c r="QF147"/>
      <c r="QG147"/>
      <c r="QH147"/>
      <c r="QI147"/>
      <c r="QJ147"/>
      <c r="QK147"/>
      <c r="QL147"/>
      <c r="QM147"/>
      <c r="QN147"/>
      <c r="QO147"/>
      <c r="QP147"/>
      <c r="QQ147"/>
      <c r="QR147"/>
      <c r="QS147"/>
      <c r="QT147"/>
      <c r="QU147"/>
      <c r="QV147"/>
      <c r="QW147"/>
      <c r="QX147"/>
      <c r="QY147"/>
      <c r="QZ147"/>
      <c r="RA147"/>
      <c r="RB147"/>
      <c r="RC147"/>
      <c r="RD147"/>
      <c r="RE147"/>
      <c r="RF147"/>
    </row>
    <row r="148" spans="1:474">
      <c r="A148" s="242">
        <v>64</v>
      </c>
      <c r="B148" s="242" t="s">
        <v>176</v>
      </c>
      <c r="C148" s="242" t="s">
        <v>98</v>
      </c>
      <c r="D148" s="233">
        <v>13</v>
      </c>
      <c r="E148" s="233">
        <v>13</v>
      </c>
      <c r="F148" s="233">
        <v>13</v>
      </c>
      <c r="G148" s="233"/>
      <c r="H148" s="233"/>
      <c r="I148" s="233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  <c r="IX148"/>
      <c r="IY148"/>
      <c r="IZ148"/>
      <c r="JA148"/>
      <c r="JB148"/>
      <c r="JC148"/>
      <c r="JD148"/>
      <c r="JE148"/>
      <c r="JF148"/>
      <c r="JG148"/>
      <c r="JH148"/>
      <c r="JI148"/>
      <c r="JJ148"/>
      <c r="JK148"/>
      <c r="JL148"/>
      <c r="JM148"/>
      <c r="JN148"/>
      <c r="JO148"/>
      <c r="JP148"/>
      <c r="JQ148"/>
      <c r="JR148"/>
      <c r="JS148"/>
      <c r="JT148"/>
      <c r="JU148"/>
      <c r="JV148"/>
      <c r="JW148"/>
      <c r="JX148"/>
      <c r="JY148"/>
      <c r="JZ148"/>
      <c r="KA148"/>
      <c r="KB148"/>
      <c r="KC148"/>
      <c r="KD148"/>
      <c r="KE148"/>
      <c r="KF148"/>
      <c r="KG148"/>
      <c r="KH148"/>
      <c r="KI148"/>
      <c r="KJ148"/>
      <c r="KK148"/>
      <c r="KL148"/>
      <c r="KM148"/>
      <c r="KN148"/>
      <c r="KO148"/>
      <c r="KP148"/>
      <c r="KQ148"/>
      <c r="KR148"/>
      <c r="KS148"/>
      <c r="KT148"/>
      <c r="KU148"/>
      <c r="KV148"/>
      <c r="KW148"/>
      <c r="KX148"/>
      <c r="KY148"/>
      <c r="KZ148"/>
      <c r="LA148"/>
      <c r="LB148"/>
      <c r="LC148"/>
      <c r="LD148"/>
      <c r="LE148"/>
      <c r="LF148"/>
      <c r="LG148"/>
      <c r="LH148"/>
      <c r="LI148"/>
      <c r="LJ148"/>
      <c r="LK148"/>
      <c r="LL148"/>
      <c r="LM148"/>
      <c r="LN148"/>
      <c r="LO148"/>
      <c r="LP148"/>
      <c r="LQ148"/>
      <c r="LR148"/>
      <c r="LS148"/>
      <c r="LT148"/>
      <c r="LU148"/>
      <c r="LV148"/>
      <c r="LW148"/>
      <c r="LX148"/>
      <c r="LY148"/>
      <c r="LZ148"/>
      <c r="MA148"/>
      <c r="MB148"/>
      <c r="MC148"/>
      <c r="MD148"/>
      <c r="ME148"/>
      <c r="MF148"/>
      <c r="MG148"/>
      <c r="MH148"/>
      <c r="MI148"/>
      <c r="MJ148"/>
      <c r="MK148"/>
      <c r="ML148"/>
      <c r="MM148"/>
      <c r="MN148"/>
      <c r="MO148"/>
      <c r="MP148"/>
      <c r="MQ148"/>
      <c r="MR148"/>
      <c r="MS148"/>
      <c r="MT148"/>
      <c r="MU148"/>
      <c r="MV148"/>
      <c r="MW148"/>
      <c r="MX148"/>
      <c r="MY148"/>
      <c r="MZ148"/>
      <c r="NA148"/>
      <c r="NB148"/>
      <c r="NC148"/>
      <c r="ND148"/>
      <c r="NE148"/>
      <c r="NF148"/>
      <c r="NG148"/>
      <c r="NH148"/>
      <c r="NI148"/>
      <c r="NJ148"/>
      <c r="NK148"/>
      <c r="NL148"/>
      <c r="NM148"/>
      <c r="NN148"/>
      <c r="NO148"/>
      <c r="NP148"/>
      <c r="NQ148"/>
      <c r="NR148"/>
      <c r="NS148"/>
      <c r="NT148"/>
      <c r="NU148"/>
      <c r="NV148"/>
      <c r="NW148"/>
      <c r="NX148"/>
      <c r="NY148"/>
      <c r="NZ148"/>
      <c r="OA148"/>
      <c r="OB148"/>
      <c r="OC148"/>
      <c r="OD148"/>
      <c r="OE148"/>
      <c r="OF148"/>
      <c r="OG148"/>
      <c r="OH148"/>
      <c r="OI148"/>
      <c r="OJ148"/>
      <c r="OK148"/>
      <c r="OL148"/>
      <c r="OM148"/>
      <c r="ON148"/>
      <c r="OO148"/>
      <c r="OP148"/>
      <c r="OQ148"/>
      <c r="OR148"/>
      <c r="OS148"/>
      <c r="OT148"/>
      <c r="OU148"/>
      <c r="OV148"/>
      <c r="OW148"/>
      <c r="OX148"/>
      <c r="OY148"/>
      <c r="OZ148"/>
      <c r="PA148"/>
      <c r="PB148"/>
      <c r="PC148"/>
      <c r="PD148"/>
      <c r="PE148"/>
      <c r="PF148"/>
      <c r="PG148"/>
      <c r="PH148"/>
      <c r="PI148"/>
      <c r="PJ148"/>
      <c r="PK148"/>
      <c r="PL148"/>
      <c r="PM148"/>
      <c r="PN148"/>
      <c r="PO148"/>
      <c r="PP148"/>
      <c r="PQ148"/>
      <c r="PR148"/>
      <c r="PS148"/>
      <c r="PT148"/>
      <c r="PU148"/>
      <c r="PV148"/>
      <c r="PW148"/>
      <c r="PX148"/>
      <c r="PY148"/>
      <c r="PZ148"/>
      <c r="QA148"/>
      <c r="QB148"/>
      <c r="QC148"/>
      <c r="QD148"/>
      <c r="QE148"/>
      <c r="QF148"/>
      <c r="QG148"/>
      <c r="QH148"/>
      <c r="QI148"/>
      <c r="QJ148"/>
      <c r="QK148"/>
      <c r="QL148"/>
      <c r="QM148"/>
      <c r="QN148"/>
      <c r="QO148"/>
      <c r="QP148"/>
      <c r="QQ148"/>
      <c r="QR148"/>
      <c r="QS148"/>
      <c r="QT148"/>
      <c r="QU148"/>
      <c r="QV148"/>
      <c r="QW148"/>
      <c r="QX148"/>
      <c r="QY148"/>
      <c r="QZ148"/>
      <c r="RA148"/>
      <c r="RB148"/>
      <c r="RC148"/>
      <c r="RD148"/>
      <c r="RE148"/>
      <c r="RF148"/>
    </row>
    <row r="149" spans="1:474">
      <c r="A149" s="242">
        <v>64</v>
      </c>
      <c r="B149" s="242" t="s">
        <v>182</v>
      </c>
      <c r="C149" s="242" t="s">
        <v>98</v>
      </c>
      <c r="D149" s="233">
        <v>11</v>
      </c>
      <c r="E149" s="233">
        <v>11</v>
      </c>
      <c r="F149" s="233">
        <v>11</v>
      </c>
      <c r="G149" s="233"/>
      <c r="H149" s="233"/>
      <c r="I149" s="233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  <c r="IZ149"/>
      <c r="JA149"/>
      <c r="JB149"/>
      <c r="JC149"/>
      <c r="JD149"/>
      <c r="JE149"/>
      <c r="JF149"/>
      <c r="JG149"/>
      <c r="JH149"/>
      <c r="JI149"/>
      <c r="JJ149"/>
      <c r="JK149"/>
      <c r="JL149"/>
      <c r="JM149"/>
      <c r="JN149"/>
      <c r="JO149"/>
      <c r="JP149"/>
      <c r="JQ149"/>
      <c r="JR149"/>
      <c r="JS149"/>
      <c r="JT149"/>
      <c r="JU149"/>
      <c r="JV149"/>
      <c r="JW149"/>
      <c r="JX149"/>
      <c r="JY149"/>
      <c r="JZ149"/>
      <c r="KA149"/>
      <c r="KB149"/>
      <c r="KC149"/>
      <c r="KD149"/>
      <c r="KE149"/>
      <c r="KF149"/>
      <c r="KG149"/>
      <c r="KH149"/>
      <c r="KI149"/>
      <c r="KJ149"/>
      <c r="KK149"/>
      <c r="KL149"/>
      <c r="KM149"/>
      <c r="KN149"/>
      <c r="KO149"/>
      <c r="KP149"/>
      <c r="KQ149"/>
      <c r="KR149"/>
      <c r="KS149"/>
      <c r="KT149"/>
      <c r="KU149"/>
      <c r="KV149"/>
      <c r="KW149"/>
      <c r="KX149"/>
      <c r="KY149"/>
      <c r="KZ149"/>
      <c r="LA149"/>
      <c r="LB149"/>
      <c r="LC149"/>
      <c r="LD149"/>
      <c r="LE149"/>
      <c r="LF149"/>
      <c r="LG149"/>
      <c r="LH149"/>
      <c r="LI149"/>
      <c r="LJ149"/>
      <c r="LK149"/>
      <c r="LL149"/>
      <c r="LM149"/>
      <c r="LN149"/>
      <c r="LO149"/>
      <c r="LP149"/>
      <c r="LQ149"/>
      <c r="LR149"/>
      <c r="LS149"/>
      <c r="LT149"/>
      <c r="LU149"/>
      <c r="LV149"/>
      <c r="LW149"/>
      <c r="LX149"/>
      <c r="LY149"/>
      <c r="LZ149"/>
      <c r="MA149"/>
      <c r="MB149"/>
      <c r="MC149"/>
      <c r="MD149"/>
      <c r="ME149"/>
      <c r="MF149"/>
      <c r="MG149"/>
      <c r="MH149"/>
      <c r="MI149"/>
      <c r="MJ149"/>
      <c r="MK149"/>
      <c r="ML149"/>
      <c r="MM149"/>
      <c r="MN149"/>
      <c r="MO149"/>
      <c r="MP149"/>
      <c r="MQ149"/>
      <c r="MR149"/>
      <c r="MS149"/>
      <c r="MT149"/>
      <c r="MU149"/>
      <c r="MV149"/>
      <c r="MW149"/>
      <c r="MX149"/>
      <c r="MY149"/>
      <c r="MZ149"/>
      <c r="NA149"/>
      <c r="NB149"/>
      <c r="NC149"/>
      <c r="ND149"/>
      <c r="NE149"/>
      <c r="NF149"/>
      <c r="NG149"/>
      <c r="NH149"/>
      <c r="NI149"/>
      <c r="NJ149"/>
      <c r="NK149"/>
      <c r="NL149"/>
      <c r="NM149"/>
      <c r="NN149"/>
      <c r="NO149"/>
      <c r="NP149"/>
      <c r="NQ149"/>
      <c r="NR149"/>
      <c r="NS149"/>
      <c r="NT149"/>
      <c r="NU149"/>
      <c r="NV149"/>
      <c r="NW149"/>
      <c r="NX149"/>
      <c r="NY149"/>
      <c r="NZ149"/>
      <c r="OA149"/>
      <c r="OB149"/>
      <c r="OC149"/>
      <c r="OD149"/>
      <c r="OE149"/>
      <c r="OF149"/>
      <c r="OG149"/>
      <c r="OH149"/>
      <c r="OI149"/>
      <c r="OJ149"/>
      <c r="OK149"/>
      <c r="OL149"/>
      <c r="OM149"/>
      <c r="ON149"/>
      <c r="OO149"/>
      <c r="OP149"/>
      <c r="OQ149"/>
      <c r="OR149"/>
      <c r="OS149"/>
      <c r="OT149"/>
      <c r="OU149"/>
      <c r="OV149"/>
      <c r="OW149"/>
      <c r="OX149"/>
      <c r="OY149"/>
      <c r="OZ149"/>
      <c r="PA149"/>
      <c r="PB149"/>
      <c r="PC149"/>
      <c r="PD149"/>
      <c r="PE149"/>
      <c r="PF149"/>
      <c r="PG149"/>
      <c r="PH149"/>
      <c r="PI149"/>
      <c r="PJ149"/>
      <c r="PK149"/>
      <c r="PL149"/>
      <c r="PM149"/>
      <c r="PN149"/>
      <c r="PO149"/>
      <c r="PP149"/>
      <c r="PQ149"/>
      <c r="PR149"/>
      <c r="PS149"/>
      <c r="PT149"/>
      <c r="PU149"/>
      <c r="PV149"/>
      <c r="PW149"/>
      <c r="PX149"/>
      <c r="PY149"/>
      <c r="PZ149"/>
      <c r="QA149"/>
      <c r="QB149"/>
      <c r="QC149"/>
      <c r="QD149"/>
      <c r="QE149"/>
      <c r="QF149"/>
      <c r="QG149"/>
      <c r="QH149"/>
      <c r="QI149"/>
      <c r="QJ149"/>
      <c r="QK149"/>
      <c r="QL149"/>
      <c r="QM149"/>
      <c r="QN149"/>
      <c r="QO149"/>
      <c r="QP149"/>
      <c r="QQ149"/>
      <c r="QR149"/>
      <c r="QS149"/>
      <c r="QT149"/>
      <c r="QU149"/>
      <c r="QV149"/>
      <c r="QW149"/>
      <c r="QX149"/>
      <c r="QY149"/>
      <c r="QZ149"/>
      <c r="RA149"/>
      <c r="RB149"/>
      <c r="RC149"/>
      <c r="RD149"/>
      <c r="RE149"/>
      <c r="RF149"/>
    </row>
    <row r="150" spans="1:474">
      <c r="A150" s="242">
        <v>65</v>
      </c>
      <c r="B150" s="242" t="s">
        <v>190</v>
      </c>
      <c r="C150" s="242" t="s">
        <v>98</v>
      </c>
      <c r="D150" s="233">
        <v>8</v>
      </c>
      <c r="E150" s="233">
        <v>8</v>
      </c>
      <c r="F150" s="233">
        <v>8</v>
      </c>
      <c r="G150" s="233"/>
      <c r="H150" s="233"/>
      <c r="I150" s="233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  <c r="IY150"/>
      <c r="IZ150"/>
      <c r="JA150"/>
      <c r="JB150"/>
      <c r="JC150"/>
      <c r="JD150"/>
      <c r="JE150"/>
      <c r="JF150"/>
      <c r="JG150"/>
      <c r="JH150"/>
      <c r="JI150"/>
      <c r="JJ150"/>
      <c r="JK150"/>
      <c r="JL150"/>
      <c r="JM150"/>
      <c r="JN150"/>
      <c r="JO150"/>
      <c r="JP150"/>
      <c r="JQ150"/>
      <c r="JR150"/>
      <c r="JS150"/>
      <c r="JT150"/>
      <c r="JU150"/>
      <c r="JV150"/>
      <c r="JW150"/>
      <c r="JX150"/>
      <c r="JY150"/>
      <c r="JZ150"/>
      <c r="KA150"/>
      <c r="KB150"/>
      <c r="KC150"/>
      <c r="KD150"/>
      <c r="KE150"/>
      <c r="KF150"/>
      <c r="KG150"/>
      <c r="KH150"/>
      <c r="KI150"/>
      <c r="KJ150"/>
      <c r="KK150"/>
      <c r="KL150"/>
      <c r="KM150"/>
      <c r="KN150"/>
      <c r="KO150"/>
      <c r="KP150"/>
      <c r="KQ150"/>
      <c r="KR150"/>
      <c r="KS150"/>
      <c r="KT150"/>
      <c r="KU150"/>
      <c r="KV150"/>
      <c r="KW150"/>
      <c r="KX150"/>
      <c r="KY150"/>
      <c r="KZ150"/>
      <c r="LA150"/>
      <c r="LB150"/>
      <c r="LC150"/>
      <c r="LD150"/>
      <c r="LE150"/>
      <c r="LF150"/>
      <c r="LG150"/>
      <c r="LH150"/>
      <c r="LI150"/>
      <c r="LJ150"/>
      <c r="LK150"/>
      <c r="LL150"/>
      <c r="LM150"/>
      <c r="LN150"/>
      <c r="LO150"/>
      <c r="LP150"/>
      <c r="LQ150"/>
      <c r="LR150"/>
      <c r="LS150"/>
      <c r="LT150"/>
      <c r="LU150"/>
      <c r="LV150"/>
      <c r="LW150"/>
      <c r="LX150"/>
      <c r="LY150"/>
      <c r="LZ150"/>
      <c r="MA150"/>
      <c r="MB150"/>
      <c r="MC150"/>
      <c r="MD150"/>
      <c r="ME150"/>
      <c r="MF150"/>
      <c r="MG150"/>
      <c r="MH150"/>
      <c r="MI150"/>
      <c r="MJ150"/>
      <c r="MK150"/>
      <c r="ML150"/>
      <c r="MM150"/>
      <c r="MN150"/>
      <c r="MO150"/>
      <c r="MP150"/>
      <c r="MQ150"/>
      <c r="MR150"/>
      <c r="MS150"/>
      <c r="MT150"/>
      <c r="MU150"/>
      <c r="MV150"/>
      <c r="MW150"/>
      <c r="MX150"/>
      <c r="MY150"/>
      <c r="MZ150"/>
      <c r="NA150"/>
      <c r="NB150"/>
      <c r="NC150"/>
      <c r="ND150"/>
      <c r="NE150"/>
      <c r="NF150"/>
      <c r="NG150"/>
      <c r="NH150"/>
      <c r="NI150"/>
      <c r="NJ150"/>
      <c r="NK150"/>
      <c r="NL150"/>
      <c r="NM150"/>
      <c r="NN150"/>
      <c r="NO150"/>
      <c r="NP150"/>
      <c r="NQ150"/>
      <c r="NR150"/>
      <c r="NS150"/>
      <c r="NT150"/>
      <c r="NU150"/>
      <c r="NV150"/>
      <c r="NW150"/>
      <c r="NX150"/>
      <c r="NY150"/>
      <c r="NZ150"/>
      <c r="OA150"/>
      <c r="OB150"/>
      <c r="OC150"/>
      <c r="OD150"/>
      <c r="OE150"/>
      <c r="OF150"/>
      <c r="OG150"/>
      <c r="OH150"/>
      <c r="OI150"/>
      <c r="OJ150"/>
      <c r="OK150"/>
      <c r="OL150"/>
      <c r="OM150"/>
      <c r="ON150"/>
      <c r="OO150"/>
      <c r="OP150"/>
      <c r="OQ150"/>
      <c r="OR150"/>
      <c r="OS150"/>
      <c r="OT150"/>
      <c r="OU150"/>
      <c r="OV150"/>
      <c r="OW150"/>
      <c r="OX150"/>
      <c r="OY150"/>
      <c r="OZ150"/>
      <c r="PA150"/>
      <c r="PB150"/>
      <c r="PC150"/>
      <c r="PD150"/>
      <c r="PE150"/>
      <c r="PF150"/>
      <c r="PG150"/>
      <c r="PH150"/>
      <c r="PI150"/>
      <c r="PJ150"/>
      <c r="PK150"/>
      <c r="PL150"/>
      <c r="PM150"/>
      <c r="PN150"/>
      <c r="PO150"/>
      <c r="PP150"/>
      <c r="PQ150"/>
      <c r="PR150"/>
      <c r="PS150"/>
      <c r="PT150"/>
      <c r="PU150"/>
      <c r="PV150"/>
      <c r="PW150"/>
      <c r="PX150"/>
      <c r="PY150"/>
      <c r="PZ150"/>
      <c r="QA150"/>
      <c r="QB150"/>
      <c r="QC150"/>
      <c r="QD150"/>
      <c r="QE150"/>
      <c r="QF150"/>
      <c r="QG150"/>
      <c r="QH150"/>
      <c r="QI150"/>
      <c r="QJ150"/>
      <c r="QK150"/>
      <c r="QL150"/>
      <c r="QM150"/>
      <c r="QN150"/>
      <c r="QO150"/>
      <c r="QP150"/>
      <c r="QQ150"/>
      <c r="QR150"/>
      <c r="QS150"/>
      <c r="QT150"/>
      <c r="QU150"/>
      <c r="QV150"/>
      <c r="QW150"/>
      <c r="QX150"/>
      <c r="QY150"/>
      <c r="QZ150"/>
      <c r="RA150"/>
      <c r="RB150"/>
      <c r="RC150"/>
      <c r="RD150"/>
      <c r="RE150"/>
      <c r="RF150"/>
    </row>
    <row r="151" spans="1:474">
      <c r="A151" s="242">
        <v>65</v>
      </c>
      <c r="B151" s="242" t="s">
        <v>229</v>
      </c>
      <c r="C151" s="242" t="s">
        <v>98</v>
      </c>
      <c r="D151" s="233">
        <v>8</v>
      </c>
      <c r="E151" s="233">
        <v>8</v>
      </c>
      <c r="F151" s="233">
        <v>8</v>
      </c>
      <c r="G151" s="233"/>
      <c r="H151" s="233"/>
      <c r="I151" s="233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  <c r="IW151"/>
      <c r="IX151"/>
      <c r="IY151"/>
      <c r="IZ151"/>
      <c r="JA151"/>
      <c r="JB151"/>
      <c r="JC151"/>
      <c r="JD151"/>
      <c r="JE151"/>
      <c r="JF151"/>
      <c r="JG151"/>
      <c r="JH151"/>
      <c r="JI151"/>
      <c r="JJ151"/>
      <c r="JK151"/>
      <c r="JL151"/>
      <c r="JM151"/>
      <c r="JN151"/>
      <c r="JO151"/>
      <c r="JP151"/>
      <c r="JQ151"/>
      <c r="JR151"/>
      <c r="JS151"/>
      <c r="JT151"/>
      <c r="JU151"/>
      <c r="JV151"/>
      <c r="JW151"/>
      <c r="JX151"/>
      <c r="JY151"/>
      <c r="JZ151"/>
      <c r="KA151"/>
      <c r="KB151"/>
      <c r="KC151"/>
      <c r="KD151"/>
      <c r="KE151"/>
      <c r="KF151"/>
      <c r="KG151"/>
      <c r="KH151"/>
      <c r="KI151"/>
      <c r="KJ151"/>
      <c r="KK151"/>
      <c r="KL151"/>
      <c r="KM151"/>
      <c r="KN151"/>
      <c r="KO151"/>
      <c r="KP151"/>
      <c r="KQ151"/>
      <c r="KR151"/>
      <c r="KS151"/>
      <c r="KT151"/>
      <c r="KU151"/>
      <c r="KV151"/>
      <c r="KW151"/>
      <c r="KX151"/>
      <c r="KY151"/>
      <c r="KZ151"/>
      <c r="LA151"/>
      <c r="LB151"/>
      <c r="LC151"/>
      <c r="LD151"/>
      <c r="LE151"/>
      <c r="LF151"/>
      <c r="LG151"/>
      <c r="LH151"/>
      <c r="LI151"/>
      <c r="LJ151"/>
      <c r="LK151"/>
      <c r="LL151"/>
      <c r="LM151"/>
      <c r="LN151"/>
      <c r="LO151"/>
      <c r="LP151"/>
      <c r="LQ151"/>
      <c r="LR151"/>
      <c r="LS151"/>
      <c r="LT151"/>
      <c r="LU151"/>
      <c r="LV151"/>
      <c r="LW151"/>
      <c r="LX151"/>
      <c r="LY151"/>
      <c r="LZ151"/>
      <c r="MA151"/>
      <c r="MB151"/>
      <c r="MC151"/>
      <c r="MD151"/>
      <c r="ME151"/>
      <c r="MF151"/>
      <c r="MG151"/>
      <c r="MH151"/>
      <c r="MI151"/>
      <c r="MJ151"/>
      <c r="MK151"/>
      <c r="ML151"/>
      <c r="MM151"/>
      <c r="MN151"/>
      <c r="MO151"/>
      <c r="MP151"/>
      <c r="MQ151"/>
      <c r="MR151"/>
      <c r="MS151"/>
      <c r="MT151"/>
      <c r="MU151"/>
      <c r="MV151"/>
      <c r="MW151"/>
      <c r="MX151"/>
      <c r="MY151"/>
      <c r="MZ151"/>
      <c r="NA151"/>
      <c r="NB151"/>
      <c r="NC151"/>
      <c r="ND151"/>
      <c r="NE151"/>
      <c r="NF151"/>
      <c r="NG151"/>
      <c r="NH151"/>
      <c r="NI151"/>
      <c r="NJ151"/>
      <c r="NK151"/>
      <c r="NL151"/>
      <c r="NM151"/>
      <c r="NN151"/>
      <c r="NO151"/>
      <c r="NP151"/>
      <c r="NQ151"/>
      <c r="NR151"/>
      <c r="NS151"/>
      <c r="NT151"/>
      <c r="NU151"/>
      <c r="NV151"/>
      <c r="NW151"/>
      <c r="NX151"/>
      <c r="NY151"/>
      <c r="NZ151"/>
      <c r="OA151"/>
      <c r="OB151"/>
      <c r="OC151"/>
      <c r="OD151"/>
      <c r="OE151"/>
      <c r="OF151"/>
      <c r="OG151"/>
      <c r="OH151"/>
      <c r="OI151"/>
      <c r="OJ151"/>
      <c r="OK151"/>
      <c r="OL151"/>
      <c r="OM151"/>
      <c r="ON151"/>
      <c r="OO151"/>
      <c r="OP151"/>
      <c r="OQ151"/>
      <c r="OR151"/>
      <c r="OS151"/>
      <c r="OT151"/>
      <c r="OU151"/>
      <c r="OV151"/>
      <c r="OW151"/>
      <c r="OX151"/>
      <c r="OY151"/>
      <c r="OZ151"/>
      <c r="PA151"/>
      <c r="PB151"/>
      <c r="PC151"/>
      <c r="PD151"/>
      <c r="PE151"/>
      <c r="PF151"/>
      <c r="PG151"/>
      <c r="PH151"/>
      <c r="PI151"/>
      <c r="PJ151"/>
      <c r="PK151"/>
      <c r="PL151"/>
      <c r="PM151"/>
      <c r="PN151"/>
      <c r="PO151"/>
      <c r="PP151"/>
      <c r="PQ151"/>
      <c r="PR151"/>
      <c r="PS151"/>
      <c r="PT151"/>
      <c r="PU151"/>
      <c r="PV151"/>
      <c r="PW151"/>
      <c r="PX151"/>
      <c r="PY151"/>
      <c r="PZ151"/>
      <c r="QA151"/>
      <c r="QB151"/>
      <c r="QC151"/>
      <c r="QD151"/>
      <c r="QE151"/>
      <c r="QF151"/>
      <c r="QG151"/>
      <c r="QH151"/>
      <c r="QI151"/>
      <c r="QJ151"/>
      <c r="QK151"/>
      <c r="QL151"/>
      <c r="QM151"/>
      <c r="QN151"/>
      <c r="QO151"/>
      <c r="QP151"/>
      <c r="QQ151"/>
      <c r="QR151"/>
      <c r="QS151"/>
      <c r="QT151"/>
      <c r="QU151"/>
      <c r="QV151"/>
      <c r="QW151"/>
      <c r="QX151"/>
      <c r="QY151"/>
      <c r="QZ151"/>
      <c r="RA151"/>
      <c r="RB151"/>
      <c r="RC151"/>
      <c r="RD151"/>
      <c r="RE151"/>
      <c r="RF151"/>
    </row>
    <row r="152" spans="1:474">
      <c r="A152" s="242">
        <v>68</v>
      </c>
      <c r="B152" s="242" t="s">
        <v>190</v>
      </c>
      <c r="C152" s="242" t="s">
        <v>101</v>
      </c>
      <c r="D152" s="233">
        <v>12.5</v>
      </c>
      <c r="E152" s="233">
        <v>12</v>
      </c>
      <c r="F152" s="233">
        <v>13</v>
      </c>
      <c r="G152" s="233"/>
      <c r="H152" s="233"/>
      <c r="I152" s="233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  <c r="IX152"/>
      <c r="IY152"/>
      <c r="IZ152"/>
      <c r="JA152"/>
      <c r="JB152"/>
      <c r="JC152"/>
      <c r="JD152"/>
      <c r="JE152"/>
      <c r="JF152"/>
      <c r="JG152"/>
      <c r="JH152"/>
      <c r="JI152"/>
      <c r="JJ152"/>
      <c r="JK152"/>
      <c r="JL152"/>
      <c r="JM152"/>
      <c r="JN152"/>
      <c r="JO152"/>
      <c r="JP152"/>
      <c r="JQ152"/>
      <c r="JR152"/>
      <c r="JS152"/>
      <c r="JT152"/>
      <c r="JU152"/>
      <c r="JV152"/>
      <c r="JW152"/>
      <c r="JX152"/>
      <c r="JY152"/>
      <c r="JZ152"/>
      <c r="KA152"/>
      <c r="KB152"/>
      <c r="KC152"/>
      <c r="KD152"/>
      <c r="KE152"/>
      <c r="KF152"/>
      <c r="KG152"/>
      <c r="KH152"/>
      <c r="KI152"/>
      <c r="KJ152"/>
      <c r="KK152"/>
      <c r="KL152"/>
      <c r="KM152"/>
      <c r="KN152"/>
      <c r="KO152"/>
      <c r="KP152"/>
      <c r="KQ152"/>
      <c r="KR152"/>
      <c r="KS152"/>
      <c r="KT152"/>
      <c r="KU152"/>
      <c r="KV152"/>
      <c r="KW152"/>
      <c r="KX152"/>
      <c r="KY152"/>
      <c r="KZ152"/>
      <c r="LA152"/>
      <c r="LB152"/>
      <c r="LC152"/>
      <c r="LD152"/>
      <c r="LE152"/>
      <c r="LF152"/>
      <c r="LG152"/>
      <c r="LH152"/>
      <c r="LI152"/>
      <c r="LJ152"/>
      <c r="LK152"/>
      <c r="LL152"/>
      <c r="LM152"/>
      <c r="LN152"/>
      <c r="LO152"/>
      <c r="LP152"/>
      <c r="LQ152"/>
      <c r="LR152"/>
      <c r="LS152"/>
      <c r="LT152"/>
      <c r="LU152"/>
      <c r="LV152"/>
      <c r="LW152"/>
      <c r="LX152"/>
      <c r="LY152"/>
      <c r="LZ152"/>
      <c r="MA152"/>
      <c r="MB152"/>
      <c r="MC152"/>
      <c r="MD152"/>
      <c r="ME152"/>
      <c r="MF152"/>
      <c r="MG152"/>
      <c r="MH152"/>
      <c r="MI152"/>
      <c r="MJ152"/>
      <c r="MK152"/>
      <c r="ML152"/>
      <c r="MM152"/>
      <c r="MN152"/>
      <c r="MO152"/>
      <c r="MP152"/>
      <c r="MQ152"/>
      <c r="MR152"/>
      <c r="MS152"/>
      <c r="MT152"/>
      <c r="MU152"/>
      <c r="MV152"/>
      <c r="MW152"/>
      <c r="MX152"/>
      <c r="MY152"/>
      <c r="MZ152"/>
      <c r="NA152"/>
      <c r="NB152"/>
      <c r="NC152"/>
      <c r="ND152"/>
      <c r="NE152"/>
      <c r="NF152"/>
      <c r="NG152"/>
      <c r="NH152"/>
      <c r="NI152"/>
      <c r="NJ152"/>
      <c r="NK152"/>
      <c r="NL152"/>
      <c r="NM152"/>
      <c r="NN152"/>
      <c r="NO152"/>
      <c r="NP152"/>
      <c r="NQ152"/>
      <c r="NR152"/>
      <c r="NS152"/>
      <c r="NT152"/>
      <c r="NU152"/>
      <c r="NV152"/>
      <c r="NW152"/>
      <c r="NX152"/>
      <c r="NY152"/>
      <c r="NZ152"/>
      <c r="OA152"/>
      <c r="OB152"/>
      <c r="OC152"/>
      <c r="OD152"/>
      <c r="OE152"/>
      <c r="OF152"/>
      <c r="OG152"/>
      <c r="OH152"/>
      <c r="OI152"/>
      <c r="OJ152"/>
      <c r="OK152"/>
      <c r="OL152"/>
      <c r="OM152"/>
      <c r="ON152"/>
      <c r="OO152"/>
      <c r="OP152"/>
      <c r="OQ152"/>
      <c r="OR152"/>
      <c r="OS152"/>
      <c r="OT152"/>
      <c r="OU152"/>
      <c r="OV152"/>
      <c r="OW152"/>
      <c r="OX152"/>
      <c r="OY152"/>
      <c r="OZ152"/>
      <c r="PA152"/>
      <c r="PB152"/>
      <c r="PC152"/>
      <c r="PD152"/>
      <c r="PE152"/>
      <c r="PF152"/>
      <c r="PG152"/>
      <c r="PH152"/>
      <c r="PI152"/>
      <c r="PJ152"/>
      <c r="PK152"/>
      <c r="PL152"/>
      <c r="PM152"/>
      <c r="PN152"/>
      <c r="PO152"/>
      <c r="PP152"/>
      <c r="PQ152"/>
      <c r="PR152"/>
      <c r="PS152"/>
      <c r="PT152"/>
      <c r="PU152"/>
      <c r="PV152"/>
      <c r="PW152"/>
      <c r="PX152"/>
      <c r="PY152"/>
      <c r="PZ152"/>
      <c r="QA152"/>
      <c r="QB152"/>
      <c r="QC152"/>
      <c r="QD152"/>
      <c r="QE152"/>
      <c r="QF152"/>
      <c r="QG152"/>
      <c r="QH152"/>
      <c r="QI152"/>
      <c r="QJ152"/>
      <c r="QK152"/>
      <c r="QL152"/>
      <c r="QM152"/>
      <c r="QN152"/>
      <c r="QO152"/>
      <c r="QP152"/>
      <c r="QQ152"/>
      <c r="QR152"/>
      <c r="QS152"/>
      <c r="QT152"/>
      <c r="QU152"/>
      <c r="QV152"/>
      <c r="QW152"/>
      <c r="QX152"/>
      <c r="QY152"/>
      <c r="QZ152"/>
      <c r="RA152"/>
      <c r="RB152"/>
      <c r="RC152"/>
      <c r="RD152"/>
      <c r="RE152"/>
      <c r="RF152"/>
    </row>
    <row r="153" spans="1:474">
      <c r="A153" s="242">
        <v>68</v>
      </c>
      <c r="B153" s="242" t="s">
        <v>179</v>
      </c>
      <c r="C153" s="242" t="s">
        <v>101</v>
      </c>
      <c r="D153" s="233">
        <v>14</v>
      </c>
      <c r="E153" s="233">
        <v>14</v>
      </c>
      <c r="F153" s="233">
        <v>14</v>
      </c>
      <c r="G153" s="233"/>
      <c r="H153" s="233"/>
      <c r="I153" s="23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  <c r="IW153"/>
      <c r="IX153"/>
      <c r="IY153"/>
      <c r="IZ153"/>
      <c r="JA153"/>
      <c r="JB153"/>
      <c r="JC153"/>
      <c r="JD153"/>
      <c r="JE153"/>
      <c r="JF153"/>
      <c r="JG153"/>
      <c r="JH153"/>
      <c r="JI153"/>
      <c r="JJ153"/>
      <c r="JK153"/>
      <c r="JL153"/>
      <c r="JM153"/>
      <c r="JN153"/>
      <c r="JO153"/>
      <c r="JP153"/>
      <c r="JQ153"/>
      <c r="JR153"/>
      <c r="JS153"/>
      <c r="JT153"/>
      <c r="JU153"/>
      <c r="JV153"/>
      <c r="JW153"/>
      <c r="JX153"/>
      <c r="JY153"/>
      <c r="JZ153"/>
      <c r="KA153"/>
      <c r="KB153"/>
      <c r="KC153"/>
      <c r="KD153"/>
      <c r="KE153"/>
      <c r="KF153"/>
      <c r="KG153"/>
      <c r="KH153"/>
      <c r="KI153"/>
      <c r="KJ153"/>
      <c r="KK153"/>
      <c r="KL153"/>
      <c r="KM153"/>
      <c r="KN153"/>
      <c r="KO153"/>
      <c r="KP153"/>
      <c r="KQ153"/>
      <c r="KR153"/>
      <c r="KS153"/>
      <c r="KT153"/>
      <c r="KU153"/>
      <c r="KV153"/>
      <c r="KW153"/>
      <c r="KX153"/>
      <c r="KY153"/>
      <c r="KZ153"/>
      <c r="LA153"/>
      <c r="LB153"/>
      <c r="LC153"/>
      <c r="LD153"/>
      <c r="LE153"/>
      <c r="LF153"/>
      <c r="LG153"/>
      <c r="LH153"/>
      <c r="LI153"/>
      <c r="LJ153"/>
      <c r="LK153"/>
      <c r="LL153"/>
      <c r="LM153"/>
      <c r="LN153"/>
      <c r="LO153"/>
      <c r="LP153"/>
      <c r="LQ153"/>
      <c r="LR153"/>
      <c r="LS153"/>
      <c r="LT153"/>
      <c r="LU153"/>
      <c r="LV153"/>
      <c r="LW153"/>
      <c r="LX153"/>
      <c r="LY153"/>
      <c r="LZ153"/>
      <c r="MA153"/>
      <c r="MB153"/>
      <c r="MC153"/>
      <c r="MD153"/>
      <c r="ME153"/>
      <c r="MF153"/>
      <c r="MG153"/>
      <c r="MH153"/>
      <c r="MI153"/>
      <c r="MJ153"/>
      <c r="MK153"/>
      <c r="ML153"/>
      <c r="MM153"/>
      <c r="MN153"/>
      <c r="MO153"/>
      <c r="MP153"/>
      <c r="MQ153"/>
      <c r="MR153"/>
      <c r="MS153"/>
      <c r="MT153"/>
      <c r="MU153"/>
      <c r="MV153"/>
      <c r="MW153"/>
      <c r="MX153"/>
      <c r="MY153"/>
      <c r="MZ153"/>
      <c r="NA153"/>
      <c r="NB153"/>
      <c r="NC153"/>
      <c r="ND153"/>
      <c r="NE153"/>
      <c r="NF153"/>
      <c r="NG153"/>
      <c r="NH153"/>
      <c r="NI153"/>
      <c r="NJ153"/>
      <c r="NK153"/>
      <c r="NL153"/>
      <c r="NM153"/>
      <c r="NN153"/>
      <c r="NO153"/>
      <c r="NP153"/>
      <c r="NQ153"/>
      <c r="NR153"/>
      <c r="NS153"/>
      <c r="NT153"/>
      <c r="NU153"/>
      <c r="NV153"/>
      <c r="NW153"/>
      <c r="NX153"/>
      <c r="NY153"/>
      <c r="NZ153"/>
      <c r="OA153"/>
      <c r="OB153"/>
      <c r="OC153"/>
      <c r="OD153"/>
      <c r="OE153"/>
      <c r="OF153"/>
      <c r="OG153"/>
      <c r="OH153"/>
      <c r="OI153"/>
      <c r="OJ153"/>
      <c r="OK153"/>
      <c r="OL153"/>
      <c r="OM153"/>
      <c r="ON153"/>
      <c r="OO153"/>
      <c r="OP153"/>
      <c r="OQ153"/>
      <c r="OR153"/>
      <c r="OS153"/>
      <c r="OT153"/>
      <c r="OU153"/>
      <c r="OV153"/>
      <c r="OW153"/>
      <c r="OX153"/>
      <c r="OY153"/>
      <c r="OZ153"/>
      <c r="PA153"/>
      <c r="PB153"/>
      <c r="PC153"/>
      <c r="PD153"/>
      <c r="PE153"/>
      <c r="PF153"/>
      <c r="PG153"/>
      <c r="PH153"/>
      <c r="PI153"/>
      <c r="PJ153"/>
      <c r="PK153"/>
      <c r="PL153"/>
      <c r="PM153"/>
      <c r="PN153"/>
      <c r="PO153"/>
      <c r="PP153"/>
      <c r="PQ153"/>
      <c r="PR153"/>
      <c r="PS153"/>
      <c r="PT153"/>
      <c r="PU153"/>
      <c r="PV153"/>
      <c r="PW153"/>
      <c r="PX153"/>
      <c r="PY153"/>
      <c r="PZ153"/>
      <c r="QA153"/>
      <c r="QB153"/>
      <c r="QC153"/>
      <c r="QD153"/>
      <c r="QE153"/>
      <c r="QF153"/>
      <c r="QG153"/>
      <c r="QH153"/>
      <c r="QI153"/>
      <c r="QJ153"/>
      <c r="QK153"/>
      <c r="QL153"/>
      <c r="QM153"/>
      <c r="QN153"/>
      <c r="QO153"/>
      <c r="QP153"/>
      <c r="QQ153"/>
      <c r="QR153"/>
      <c r="QS153"/>
      <c r="QT153"/>
      <c r="QU153"/>
      <c r="QV153"/>
      <c r="QW153"/>
      <c r="QX153"/>
      <c r="QY153"/>
      <c r="QZ153"/>
      <c r="RA153"/>
      <c r="RB153"/>
      <c r="RC153"/>
      <c r="RD153"/>
      <c r="RE153"/>
      <c r="RF153"/>
    </row>
    <row r="154" spans="1:474">
      <c r="A154" s="242">
        <v>69</v>
      </c>
      <c r="B154" s="242" t="s">
        <v>190</v>
      </c>
      <c r="C154" s="242" t="s">
        <v>102</v>
      </c>
      <c r="D154" s="233">
        <v>8</v>
      </c>
      <c r="E154" s="233">
        <v>8</v>
      </c>
      <c r="F154" s="233">
        <v>8</v>
      </c>
      <c r="G154" s="233"/>
      <c r="H154" s="233"/>
      <c r="I154" s="233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  <c r="IU154"/>
      <c r="IV154"/>
      <c r="IW154"/>
      <c r="IX154"/>
      <c r="IY154"/>
      <c r="IZ154"/>
      <c r="JA154"/>
      <c r="JB154"/>
      <c r="JC154"/>
      <c r="JD154"/>
      <c r="JE154"/>
      <c r="JF154"/>
      <c r="JG154"/>
      <c r="JH154"/>
      <c r="JI154"/>
      <c r="JJ154"/>
      <c r="JK154"/>
      <c r="JL154"/>
      <c r="JM154"/>
      <c r="JN154"/>
      <c r="JO154"/>
      <c r="JP154"/>
      <c r="JQ154"/>
      <c r="JR154"/>
      <c r="JS154"/>
      <c r="JT154"/>
      <c r="JU154"/>
      <c r="JV154"/>
      <c r="JW154"/>
      <c r="JX154"/>
      <c r="JY154"/>
      <c r="JZ154"/>
      <c r="KA154"/>
      <c r="KB154"/>
      <c r="KC154"/>
      <c r="KD154"/>
      <c r="KE154"/>
      <c r="KF154"/>
      <c r="KG154"/>
      <c r="KH154"/>
      <c r="KI154"/>
      <c r="KJ154"/>
      <c r="KK154"/>
      <c r="KL154"/>
      <c r="KM154"/>
      <c r="KN154"/>
      <c r="KO154"/>
      <c r="KP154"/>
      <c r="KQ154"/>
      <c r="KR154"/>
      <c r="KS154"/>
      <c r="KT154"/>
      <c r="KU154"/>
      <c r="KV154"/>
      <c r="KW154"/>
      <c r="KX154"/>
      <c r="KY154"/>
      <c r="KZ154"/>
      <c r="LA154"/>
      <c r="LB154"/>
      <c r="LC154"/>
      <c r="LD154"/>
      <c r="LE154"/>
      <c r="LF154"/>
      <c r="LG154"/>
      <c r="LH154"/>
      <c r="LI154"/>
      <c r="LJ154"/>
      <c r="LK154"/>
      <c r="LL154"/>
      <c r="LM154"/>
      <c r="LN154"/>
      <c r="LO154"/>
      <c r="LP154"/>
      <c r="LQ154"/>
      <c r="LR154"/>
      <c r="LS154"/>
      <c r="LT154"/>
      <c r="LU154"/>
      <c r="LV154"/>
      <c r="LW154"/>
      <c r="LX154"/>
      <c r="LY154"/>
      <c r="LZ154"/>
      <c r="MA154"/>
      <c r="MB154"/>
      <c r="MC154"/>
      <c r="MD154"/>
      <c r="ME154"/>
      <c r="MF154"/>
      <c r="MG154"/>
      <c r="MH154"/>
      <c r="MI154"/>
      <c r="MJ154"/>
      <c r="MK154"/>
      <c r="ML154"/>
      <c r="MM154"/>
      <c r="MN154"/>
      <c r="MO154"/>
      <c r="MP154"/>
      <c r="MQ154"/>
      <c r="MR154"/>
      <c r="MS154"/>
      <c r="MT154"/>
      <c r="MU154"/>
      <c r="MV154"/>
      <c r="MW154"/>
      <c r="MX154"/>
      <c r="MY154"/>
      <c r="MZ154"/>
      <c r="NA154"/>
      <c r="NB154"/>
      <c r="NC154"/>
      <c r="ND154"/>
      <c r="NE154"/>
      <c r="NF154"/>
      <c r="NG154"/>
      <c r="NH154"/>
      <c r="NI154"/>
      <c r="NJ154"/>
      <c r="NK154"/>
      <c r="NL154"/>
      <c r="NM154"/>
      <c r="NN154"/>
      <c r="NO154"/>
      <c r="NP154"/>
      <c r="NQ154"/>
      <c r="NR154"/>
      <c r="NS154"/>
      <c r="NT154"/>
      <c r="NU154"/>
      <c r="NV154"/>
      <c r="NW154"/>
      <c r="NX154"/>
      <c r="NY154"/>
      <c r="NZ154"/>
      <c r="OA154"/>
      <c r="OB154"/>
      <c r="OC154"/>
      <c r="OD154"/>
      <c r="OE154"/>
      <c r="OF154"/>
      <c r="OG154"/>
      <c r="OH154"/>
      <c r="OI154"/>
      <c r="OJ154"/>
      <c r="OK154"/>
      <c r="OL154"/>
      <c r="OM154"/>
      <c r="ON154"/>
      <c r="OO154"/>
      <c r="OP154"/>
      <c r="OQ154"/>
      <c r="OR154"/>
      <c r="OS154"/>
      <c r="OT154"/>
      <c r="OU154"/>
      <c r="OV154"/>
      <c r="OW154"/>
      <c r="OX154"/>
      <c r="OY154"/>
      <c r="OZ154"/>
      <c r="PA154"/>
      <c r="PB154"/>
      <c r="PC154"/>
      <c r="PD154"/>
      <c r="PE154"/>
      <c r="PF154"/>
      <c r="PG154"/>
      <c r="PH154"/>
      <c r="PI154"/>
      <c r="PJ154"/>
      <c r="PK154"/>
      <c r="PL154"/>
      <c r="PM154"/>
      <c r="PN154"/>
      <c r="PO154"/>
      <c r="PP154"/>
      <c r="PQ154"/>
      <c r="PR154"/>
      <c r="PS154"/>
      <c r="PT154"/>
      <c r="PU154"/>
      <c r="PV154"/>
      <c r="PW154"/>
      <c r="PX154"/>
      <c r="PY154"/>
      <c r="PZ154"/>
      <c r="QA154"/>
      <c r="QB154"/>
      <c r="QC154"/>
      <c r="QD154"/>
      <c r="QE154"/>
      <c r="QF154"/>
      <c r="QG154"/>
      <c r="QH154"/>
      <c r="QI154"/>
      <c r="QJ154"/>
      <c r="QK154"/>
      <c r="QL154"/>
      <c r="QM154"/>
      <c r="QN154"/>
      <c r="QO154"/>
      <c r="QP154"/>
      <c r="QQ154"/>
      <c r="QR154"/>
      <c r="QS154"/>
      <c r="QT154"/>
      <c r="QU154"/>
      <c r="QV154"/>
      <c r="QW154"/>
      <c r="QX154"/>
      <c r="QY154"/>
      <c r="QZ154"/>
      <c r="RA154"/>
      <c r="RB154"/>
      <c r="RC154"/>
      <c r="RD154"/>
      <c r="RE154"/>
      <c r="RF154"/>
    </row>
    <row r="155" spans="1:474">
      <c r="A155" s="242">
        <v>69</v>
      </c>
      <c r="B155" s="242" t="s">
        <v>229</v>
      </c>
      <c r="C155" s="242" t="s">
        <v>102</v>
      </c>
      <c r="D155" s="233">
        <v>8</v>
      </c>
      <c r="E155" s="233">
        <v>8</v>
      </c>
      <c r="F155" s="233">
        <v>8</v>
      </c>
      <c r="G155" s="233"/>
      <c r="H155" s="233"/>
      <c r="I155" s="233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  <c r="IU155"/>
      <c r="IV155"/>
      <c r="IW155"/>
      <c r="IX155"/>
      <c r="IY155"/>
      <c r="IZ155"/>
      <c r="JA155"/>
      <c r="JB155"/>
      <c r="JC155"/>
      <c r="JD155"/>
      <c r="JE155"/>
      <c r="JF155"/>
      <c r="JG155"/>
      <c r="JH155"/>
      <c r="JI155"/>
      <c r="JJ155"/>
      <c r="JK155"/>
      <c r="JL155"/>
      <c r="JM155"/>
      <c r="JN155"/>
      <c r="JO155"/>
      <c r="JP155"/>
      <c r="JQ155"/>
      <c r="JR155"/>
      <c r="JS155"/>
      <c r="JT155"/>
      <c r="JU155"/>
      <c r="JV155"/>
      <c r="JW155"/>
      <c r="JX155"/>
      <c r="JY155"/>
      <c r="JZ155"/>
      <c r="KA155"/>
      <c r="KB155"/>
      <c r="KC155"/>
      <c r="KD155"/>
      <c r="KE155"/>
      <c r="KF155"/>
      <c r="KG155"/>
      <c r="KH155"/>
      <c r="KI155"/>
      <c r="KJ155"/>
      <c r="KK155"/>
      <c r="KL155"/>
      <c r="KM155"/>
      <c r="KN155"/>
      <c r="KO155"/>
      <c r="KP155"/>
      <c r="KQ155"/>
      <c r="KR155"/>
      <c r="KS155"/>
      <c r="KT155"/>
      <c r="KU155"/>
      <c r="KV155"/>
      <c r="KW155"/>
      <c r="KX155"/>
      <c r="KY155"/>
      <c r="KZ155"/>
      <c r="LA155"/>
      <c r="LB155"/>
      <c r="LC155"/>
      <c r="LD155"/>
      <c r="LE155"/>
      <c r="LF155"/>
      <c r="LG155"/>
      <c r="LH155"/>
      <c r="LI155"/>
      <c r="LJ155"/>
      <c r="LK155"/>
      <c r="LL155"/>
      <c r="LM155"/>
      <c r="LN155"/>
      <c r="LO155"/>
      <c r="LP155"/>
      <c r="LQ155"/>
      <c r="LR155"/>
      <c r="LS155"/>
      <c r="LT155"/>
      <c r="LU155"/>
      <c r="LV155"/>
      <c r="LW155"/>
      <c r="LX155"/>
      <c r="LY155"/>
      <c r="LZ155"/>
      <c r="MA155"/>
      <c r="MB155"/>
      <c r="MC155"/>
      <c r="MD155"/>
      <c r="ME155"/>
      <c r="MF155"/>
      <c r="MG155"/>
      <c r="MH155"/>
      <c r="MI155"/>
      <c r="MJ155"/>
      <c r="MK155"/>
      <c r="ML155"/>
      <c r="MM155"/>
      <c r="MN155"/>
      <c r="MO155"/>
      <c r="MP155"/>
      <c r="MQ155"/>
      <c r="MR155"/>
      <c r="MS155"/>
      <c r="MT155"/>
      <c r="MU155"/>
      <c r="MV155"/>
      <c r="MW155"/>
      <c r="MX155"/>
      <c r="MY155"/>
      <c r="MZ155"/>
      <c r="NA155"/>
      <c r="NB155"/>
      <c r="NC155"/>
      <c r="ND155"/>
      <c r="NE155"/>
      <c r="NF155"/>
      <c r="NG155"/>
      <c r="NH155"/>
      <c r="NI155"/>
      <c r="NJ155"/>
      <c r="NK155"/>
      <c r="NL155"/>
      <c r="NM155"/>
      <c r="NN155"/>
      <c r="NO155"/>
      <c r="NP155"/>
      <c r="NQ155"/>
      <c r="NR155"/>
      <c r="NS155"/>
      <c r="NT155"/>
      <c r="NU155"/>
      <c r="NV155"/>
      <c r="NW155"/>
      <c r="NX155"/>
      <c r="NY155"/>
      <c r="NZ155"/>
      <c r="OA155"/>
      <c r="OB155"/>
      <c r="OC155"/>
      <c r="OD155"/>
      <c r="OE155"/>
      <c r="OF155"/>
      <c r="OG155"/>
      <c r="OH155"/>
      <c r="OI155"/>
      <c r="OJ155"/>
      <c r="OK155"/>
      <c r="OL155"/>
      <c r="OM155"/>
      <c r="ON155"/>
      <c r="OO155"/>
      <c r="OP155"/>
      <c r="OQ155"/>
      <c r="OR155"/>
      <c r="OS155"/>
      <c r="OT155"/>
      <c r="OU155"/>
      <c r="OV155"/>
      <c r="OW155"/>
      <c r="OX155"/>
      <c r="OY155"/>
      <c r="OZ155"/>
      <c r="PA155"/>
      <c r="PB155"/>
      <c r="PC155"/>
      <c r="PD155"/>
      <c r="PE155"/>
      <c r="PF155"/>
      <c r="PG155"/>
      <c r="PH155"/>
      <c r="PI155"/>
      <c r="PJ155"/>
      <c r="PK155"/>
      <c r="PL155"/>
      <c r="PM155"/>
      <c r="PN155"/>
      <c r="PO155"/>
      <c r="PP155"/>
      <c r="PQ155"/>
      <c r="PR155"/>
      <c r="PS155"/>
      <c r="PT155"/>
      <c r="PU155"/>
      <c r="PV155"/>
      <c r="PW155"/>
      <c r="PX155"/>
      <c r="PY155"/>
      <c r="PZ155"/>
      <c r="QA155"/>
      <c r="QB155"/>
      <c r="QC155"/>
      <c r="QD155"/>
      <c r="QE155"/>
      <c r="QF155"/>
      <c r="QG155"/>
      <c r="QH155"/>
      <c r="QI155"/>
      <c r="QJ155"/>
      <c r="QK155"/>
      <c r="QL155"/>
      <c r="QM155"/>
      <c r="QN155"/>
      <c r="QO155"/>
      <c r="QP155"/>
      <c r="QQ155"/>
      <c r="QR155"/>
      <c r="QS155"/>
      <c r="QT155"/>
      <c r="QU155"/>
      <c r="QV155"/>
      <c r="QW155"/>
      <c r="QX155"/>
      <c r="QY155"/>
      <c r="QZ155"/>
      <c r="RA155"/>
      <c r="RB155"/>
      <c r="RC155"/>
      <c r="RD155"/>
      <c r="RE155"/>
      <c r="RF155"/>
    </row>
    <row r="156" spans="1:474">
      <c r="A156" s="242">
        <v>69</v>
      </c>
      <c r="B156" s="242" t="s">
        <v>179</v>
      </c>
      <c r="C156" s="242" t="s">
        <v>102</v>
      </c>
      <c r="D156" s="233">
        <v>9</v>
      </c>
      <c r="E156" s="233">
        <v>8</v>
      </c>
      <c r="F156" s="233">
        <v>10</v>
      </c>
      <c r="G156" s="233"/>
      <c r="H156" s="233"/>
      <c r="I156" s="233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  <c r="IW156"/>
      <c r="IX156"/>
      <c r="IY156"/>
      <c r="IZ156"/>
      <c r="JA156"/>
      <c r="JB156"/>
      <c r="JC156"/>
      <c r="JD156"/>
      <c r="JE156"/>
      <c r="JF156"/>
      <c r="JG156"/>
      <c r="JH156"/>
      <c r="JI156"/>
      <c r="JJ156"/>
      <c r="JK156"/>
      <c r="JL156"/>
      <c r="JM156"/>
      <c r="JN156"/>
      <c r="JO156"/>
      <c r="JP156"/>
      <c r="JQ156"/>
      <c r="JR156"/>
      <c r="JS156"/>
      <c r="JT156"/>
      <c r="JU156"/>
      <c r="JV156"/>
      <c r="JW156"/>
      <c r="JX156"/>
      <c r="JY156"/>
      <c r="JZ156"/>
      <c r="KA156"/>
      <c r="KB156"/>
      <c r="KC156"/>
      <c r="KD156"/>
      <c r="KE156"/>
      <c r="KF156"/>
      <c r="KG156"/>
      <c r="KH156"/>
      <c r="KI156"/>
      <c r="KJ156"/>
      <c r="KK156"/>
      <c r="KL156"/>
      <c r="KM156"/>
      <c r="KN156"/>
      <c r="KO156"/>
      <c r="KP156"/>
      <c r="KQ156"/>
      <c r="KR156"/>
      <c r="KS156"/>
      <c r="KT156"/>
      <c r="KU156"/>
      <c r="KV156"/>
      <c r="KW156"/>
      <c r="KX156"/>
      <c r="KY156"/>
      <c r="KZ156"/>
      <c r="LA156"/>
      <c r="LB156"/>
      <c r="LC156"/>
      <c r="LD156"/>
      <c r="LE156"/>
      <c r="LF156"/>
      <c r="LG156"/>
      <c r="LH156"/>
      <c r="LI156"/>
      <c r="LJ156"/>
      <c r="LK156"/>
      <c r="LL156"/>
      <c r="LM156"/>
      <c r="LN156"/>
      <c r="LO156"/>
      <c r="LP156"/>
      <c r="LQ156"/>
      <c r="LR156"/>
      <c r="LS156"/>
      <c r="LT156"/>
      <c r="LU156"/>
      <c r="LV156"/>
      <c r="LW156"/>
      <c r="LX156"/>
      <c r="LY156"/>
      <c r="LZ156"/>
      <c r="MA156"/>
      <c r="MB156"/>
      <c r="MC156"/>
      <c r="MD156"/>
      <c r="ME156"/>
      <c r="MF156"/>
      <c r="MG156"/>
      <c r="MH156"/>
      <c r="MI156"/>
      <c r="MJ156"/>
      <c r="MK156"/>
      <c r="ML156"/>
      <c r="MM156"/>
      <c r="MN156"/>
      <c r="MO156"/>
      <c r="MP156"/>
      <c r="MQ156"/>
      <c r="MR156"/>
      <c r="MS156"/>
      <c r="MT156"/>
      <c r="MU156"/>
      <c r="MV156"/>
      <c r="MW156"/>
      <c r="MX156"/>
      <c r="MY156"/>
      <c r="MZ156"/>
      <c r="NA156"/>
      <c r="NB156"/>
      <c r="NC156"/>
      <c r="ND156"/>
      <c r="NE156"/>
      <c r="NF156"/>
      <c r="NG156"/>
      <c r="NH156"/>
      <c r="NI156"/>
      <c r="NJ156"/>
      <c r="NK156"/>
      <c r="NL156"/>
      <c r="NM156"/>
      <c r="NN156"/>
      <c r="NO156"/>
      <c r="NP156"/>
      <c r="NQ156"/>
      <c r="NR156"/>
      <c r="NS156"/>
      <c r="NT156"/>
      <c r="NU156"/>
      <c r="NV156"/>
      <c r="NW156"/>
      <c r="NX156"/>
      <c r="NY156"/>
      <c r="NZ156"/>
      <c r="OA156"/>
      <c r="OB156"/>
      <c r="OC156"/>
      <c r="OD156"/>
      <c r="OE156"/>
      <c r="OF156"/>
      <c r="OG156"/>
      <c r="OH156"/>
      <c r="OI156"/>
      <c r="OJ156"/>
      <c r="OK156"/>
      <c r="OL156"/>
      <c r="OM156"/>
      <c r="ON156"/>
      <c r="OO156"/>
      <c r="OP156"/>
      <c r="OQ156"/>
      <c r="OR156"/>
      <c r="OS156"/>
      <c r="OT156"/>
      <c r="OU156"/>
      <c r="OV156"/>
      <c r="OW156"/>
      <c r="OX156"/>
      <c r="OY156"/>
      <c r="OZ156"/>
      <c r="PA156"/>
      <c r="PB156"/>
      <c r="PC156"/>
      <c r="PD156"/>
      <c r="PE156"/>
      <c r="PF156"/>
      <c r="PG156"/>
      <c r="PH156"/>
      <c r="PI156"/>
      <c r="PJ156"/>
      <c r="PK156"/>
      <c r="PL156"/>
      <c r="PM156"/>
      <c r="PN156"/>
      <c r="PO156"/>
      <c r="PP156"/>
      <c r="PQ156"/>
      <c r="PR156"/>
      <c r="PS156"/>
      <c r="PT156"/>
      <c r="PU156"/>
      <c r="PV156"/>
      <c r="PW156"/>
      <c r="PX156"/>
      <c r="PY156"/>
      <c r="PZ156"/>
      <c r="QA156"/>
      <c r="QB156"/>
      <c r="QC156"/>
      <c r="QD156"/>
      <c r="QE156"/>
      <c r="QF156"/>
      <c r="QG156"/>
      <c r="QH156"/>
      <c r="QI156"/>
      <c r="QJ156"/>
      <c r="QK156"/>
      <c r="QL156"/>
      <c r="QM156"/>
      <c r="QN156"/>
      <c r="QO156"/>
      <c r="QP156"/>
      <c r="QQ156"/>
      <c r="QR156"/>
      <c r="QS156"/>
      <c r="QT156"/>
      <c r="QU156"/>
      <c r="QV156"/>
      <c r="QW156"/>
      <c r="QX156"/>
      <c r="QY156"/>
      <c r="QZ156"/>
      <c r="RA156"/>
      <c r="RB156"/>
      <c r="RC156"/>
      <c r="RD156"/>
      <c r="RE156"/>
      <c r="RF156"/>
    </row>
    <row r="157" spans="1:474">
      <c r="A157" s="242">
        <v>72</v>
      </c>
      <c r="B157" s="242" t="s">
        <v>190</v>
      </c>
      <c r="C157" s="242" t="s">
        <v>103</v>
      </c>
      <c r="D157" s="233">
        <v>15.5</v>
      </c>
      <c r="E157" s="233">
        <v>15</v>
      </c>
      <c r="F157" s="233">
        <v>16</v>
      </c>
      <c r="G157" s="233"/>
      <c r="H157" s="233"/>
      <c r="I157" s="233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  <c r="IU157"/>
      <c r="IV157"/>
      <c r="IW157"/>
      <c r="IX157"/>
      <c r="IY157"/>
      <c r="IZ157"/>
      <c r="JA157"/>
      <c r="JB157"/>
      <c r="JC157"/>
      <c r="JD157"/>
      <c r="JE157"/>
      <c r="JF157"/>
      <c r="JG157"/>
      <c r="JH157"/>
      <c r="JI157"/>
      <c r="JJ157"/>
      <c r="JK157"/>
      <c r="JL157"/>
      <c r="JM157"/>
      <c r="JN157"/>
      <c r="JO157"/>
      <c r="JP157"/>
      <c r="JQ157"/>
      <c r="JR157"/>
      <c r="JS157"/>
      <c r="JT157"/>
      <c r="JU157"/>
      <c r="JV157"/>
      <c r="JW157"/>
      <c r="JX157"/>
      <c r="JY157"/>
      <c r="JZ157"/>
      <c r="KA157"/>
      <c r="KB157"/>
      <c r="KC157"/>
      <c r="KD157"/>
      <c r="KE157"/>
      <c r="KF157"/>
      <c r="KG157"/>
      <c r="KH157"/>
      <c r="KI157"/>
      <c r="KJ157"/>
      <c r="KK157"/>
      <c r="KL157"/>
      <c r="KM157"/>
      <c r="KN157"/>
      <c r="KO157"/>
      <c r="KP157"/>
      <c r="KQ157"/>
      <c r="KR157"/>
      <c r="KS157"/>
      <c r="KT157"/>
      <c r="KU157"/>
      <c r="KV157"/>
      <c r="KW157"/>
      <c r="KX157"/>
      <c r="KY157"/>
      <c r="KZ157"/>
      <c r="LA157"/>
      <c r="LB157"/>
      <c r="LC157"/>
      <c r="LD157"/>
      <c r="LE157"/>
      <c r="LF157"/>
      <c r="LG157"/>
      <c r="LH157"/>
      <c r="LI157"/>
      <c r="LJ157"/>
      <c r="LK157"/>
      <c r="LL157"/>
      <c r="LM157"/>
      <c r="LN157"/>
      <c r="LO157"/>
      <c r="LP157"/>
      <c r="LQ157"/>
      <c r="LR157"/>
      <c r="LS157"/>
      <c r="LT157"/>
      <c r="LU157"/>
      <c r="LV157"/>
      <c r="LW157"/>
      <c r="LX157"/>
      <c r="LY157"/>
      <c r="LZ157"/>
      <c r="MA157"/>
      <c r="MB157"/>
      <c r="MC157"/>
      <c r="MD157"/>
      <c r="ME157"/>
      <c r="MF157"/>
      <c r="MG157"/>
      <c r="MH157"/>
      <c r="MI157"/>
      <c r="MJ157"/>
      <c r="MK157"/>
      <c r="ML157"/>
      <c r="MM157"/>
      <c r="MN157"/>
      <c r="MO157"/>
      <c r="MP157"/>
      <c r="MQ157"/>
      <c r="MR157"/>
      <c r="MS157"/>
      <c r="MT157"/>
      <c r="MU157"/>
      <c r="MV157"/>
      <c r="MW157"/>
      <c r="MX157"/>
      <c r="MY157"/>
      <c r="MZ157"/>
      <c r="NA157"/>
      <c r="NB157"/>
      <c r="NC157"/>
      <c r="ND157"/>
      <c r="NE157"/>
      <c r="NF157"/>
      <c r="NG157"/>
      <c r="NH157"/>
      <c r="NI157"/>
      <c r="NJ157"/>
      <c r="NK157"/>
      <c r="NL157"/>
      <c r="NM157"/>
      <c r="NN157"/>
      <c r="NO157"/>
      <c r="NP157"/>
      <c r="NQ157"/>
      <c r="NR157"/>
      <c r="NS157"/>
      <c r="NT157"/>
      <c r="NU157"/>
      <c r="NV157"/>
      <c r="NW157"/>
      <c r="NX157"/>
      <c r="NY157"/>
      <c r="NZ157"/>
      <c r="OA157"/>
      <c r="OB157"/>
      <c r="OC157"/>
      <c r="OD157"/>
      <c r="OE157"/>
      <c r="OF157"/>
      <c r="OG157"/>
      <c r="OH157"/>
      <c r="OI157"/>
      <c r="OJ157"/>
      <c r="OK157"/>
      <c r="OL157"/>
      <c r="OM157"/>
      <c r="ON157"/>
      <c r="OO157"/>
      <c r="OP157"/>
      <c r="OQ157"/>
      <c r="OR157"/>
      <c r="OS157"/>
      <c r="OT157"/>
      <c r="OU157"/>
      <c r="OV157"/>
      <c r="OW157"/>
      <c r="OX157"/>
      <c r="OY157"/>
      <c r="OZ157"/>
      <c r="PA157"/>
      <c r="PB157"/>
      <c r="PC157"/>
      <c r="PD157"/>
      <c r="PE157"/>
      <c r="PF157"/>
      <c r="PG157"/>
      <c r="PH157"/>
      <c r="PI157"/>
      <c r="PJ157"/>
      <c r="PK157"/>
      <c r="PL157"/>
      <c r="PM157"/>
      <c r="PN157"/>
      <c r="PO157"/>
      <c r="PP157"/>
      <c r="PQ157"/>
      <c r="PR157"/>
      <c r="PS157"/>
      <c r="PT157"/>
      <c r="PU157"/>
      <c r="PV157"/>
      <c r="PW157"/>
      <c r="PX157"/>
      <c r="PY157"/>
      <c r="PZ157"/>
      <c r="QA157"/>
      <c r="QB157"/>
      <c r="QC157"/>
      <c r="QD157"/>
      <c r="QE157"/>
      <c r="QF157"/>
      <c r="QG157"/>
      <c r="QH157"/>
      <c r="QI157"/>
      <c r="QJ157"/>
      <c r="QK157"/>
      <c r="QL157"/>
      <c r="QM157"/>
      <c r="QN157"/>
      <c r="QO157"/>
      <c r="QP157"/>
      <c r="QQ157"/>
      <c r="QR157"/>
      <c r="QS157"/>
      <c r="QT157"/>
      <c r="QU157"/>
      <c r="QV157"/>
      <c r="QW157"/>
      <c r="QX157"/>
      <c r="QY157"/>
      <c r="QZ157"/>
      <c r="RA157"/>
      <c r="RB157"/>
      <c r="RC157"/>
      <c r="RD157"/>
      <c r="RE157"/>
      <c r="RF157"/>
    </row>
    <row r="158" spans="1:474">
      <c r="A158" s="242">
        <v>72</v>
      </c>
      <c r="B158" s="242" t="s">
        <v>229</v>
      </c>
      <c r="C158" s="242" t="s">
        <v>103</v>
      </c>
      <c r="D158" s="233">
        <v>15</v>
      </c>
      <c r="E158" s="233">
        <v>15</v>
      </c>
      <c r="F158" s="233">
        <v>15</v>
      </c>
      <c r="G158" s="233"/>
      <c r="H158" s="233"/>
      <c r="I158" s="233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  <c r="IW158"/>
      <c r="IX158"/>
      <c r="IY158"/>
      <c r="IZ158"/>
      <c r="JA158"/>
      <c r="JB158"/>
      <c r="JC158"/>
      <c r="JD158"/>
      <c r="JE158"/>
      <c r="JF158"/>
      <c r="JG158"/>
      <c r="JH158"/>
      <c r="JI158"/>
      <c r="JJ158"/>
      <c r="JK158"/>
      <c r="JL158"/>
      <c r="JM158"/>
      <c r="JN158"/>
      <c r="JO158"/>
      <c r="JP158"/>
      <c r="JQ158"/>
      <c r="JR158"/>
      <c r="JS158"/>
      <c r="JT158"/>
      <c r="JU158"/>
      <c r="JV158"/>
      <c r="JW158"/>
      <c r="JX158"/>
      <c r="JY158"/>
      <c r="JZ158"/>
      <c r="KA158"/>
      <c r="KB158"/>
      <c r="KC158"/>
      <c r="KD158"/>
      <c r="KE158"/>
      <c r="KF158"/>
      <c r="KG158"/>
      <c r="KH158"/>
      <c r="KI158"/>
      <c r="KJ158"/>
      <c r="KK158"/>
      <c r="KL158"/>
      <c r="KM158"/>
      <c r="KN158"/>
      <c r="KO158"/>
      <c r="KP158"/>
      <c r="KQ158"/>
      <c r="KR158"/>
      <c r="KS158"/>
      <c r="KT158"/>
      <c r="KU158"/>
      <c r="KV158"/>
      <c r="KW158"/>
      <c r="KX158"/>
      <c r="KY158"/>
      <c r="KZ158"/>
      <c r="LA158"/>
      <c r="LB158"/>
      <c r="LC158"/>
      <c r="LD158"/>
      <c r="LE158"/>
      <c r="LF158"/>
      <c r="LG158"/>
      <c r="LH158"/>
      <c r="LI158"/>
      <c r="LJ158"/>
      <c r="LK158"/>
      <c r="LL158"/>
      <c r="LM158"/>
      <c r="LN158"/>
      <c r="LO158"/>
      <c r="LP158"/>
      <c r="LQ158"/>
      <c r="LR158"/>
      <c r="LS158"/>
      <c r="LT158"/>
      <c r="LU158"/>
      <c r="LV158"/>
      <c r="LW158"/>
      <c r="LX158"/>
      <c r="LY158"/>
      <c r="LZ158"/>
      <c r="MA158"/>
      <c r="MB158"/>
      <c r="MC158"/>
      <c r="MD158"/>
      <c r="ME158"/>
      <c r="MF158"/>
      <c r="MG158"/>
      <c r="MH158"/>
      <c r="MI158"/>
      <c r="MJ158"/>
      <c r="MK158"/>
      <c r="ML158"/>
      <c r="MM158"/>
      <c r="MN158"/>
      <c r="MO158"/>
      <c r="MP158"/>
      <c r="MQ158"/>
      <c r="MR158"/>
      <c r="MS158"/>
      <c r="MT158"/>
      <c r="MU158"/>
      <c r="MV158"/>
      <c r="MW158"/>
      <c r="MX158"/>
      <c r="MY158"/>
      <c r="MZ158"/>
      <c r="NA158"/>
      <c r="NB158"/>
      <c r="NC158"/>
      <c r="ND158"/>
      <c r="NE158"/>
      <c r="NF158"/>
      <c r="NG158"/>
      <c r="NH158"/>
      <c r="NI158"/>
      <c r="NJ158"/>
      <c r="NK158"/>
      <c r="NL158"/>
      <c r="NM158"/>
      <c r="NN158"/>
      <c r="NO158"/>
      <c r="NP158"/>
      <c r="NQ158"/>
      <c r="NR158"/>
      <c r="NS158"/>
      <c r="NT158"/>
      <c r="NU158"/>
      <c r="NV158"/>
      <c r="NW158"/>
      <c r="NX158"/>
      <c r="NY158"/>
      <c r="NZ158"/>
      <c r="OA158"/>
      <c r="OB158"/>
      <c r="OC158"/>
      <c r="OD158"/>
      <c r="OE158"/>
      <c r="OF158"/>
      <c r="OG158"/>
      <c r="OH158"/>
      <c r="OI158"/>
      <c r="OJ158"/>
      <c r="OK158"/>
      <c r="OL158"/>
      <c r="OM158"/>
      <c r="ON158"/>
      <c r="OO158"/>
      <c r="OP158"/>
      <c r="OQ158"/>
      <c r="OR158"/>
      <c r="OS158"/>
      <c r="OT158"/>
      <c r="OU158"/>
      <c r="OV158"/>
      <c r="OW158"/>
      <c r="OX158"/>
      <c r="OY158"/>
      <c r="OZ158"/>
      <c r="PA158"/>
      <c r="PB158"/>
      <c r="PC158"/>
      <c r="PD158"/>
      <c r="PE158"/>
      <c r="PF158"/>
      <c r="PG158"/>
      <c r="PH158"/>
      <c r="PI158"/>
      <c r="PJ158"/>
      <c r="PK158"/>
      <c r="PL158"/>
      <c r="PM158"/>
      <c r="PN158"/>
      <c r="PO158"/>
      <c r="PP158"/>
      <c r="PQ158"/>
      <c r="PR158"/>
      <c r="PS158"/>
      <c r="PT158"/>
      <c r="PU158"/>
      <c r="PV158"/>
      <c r="PW158"/>
      <c r="PX158"/>
      <c r="PY158"/>
      <c r="PZ158"/>
      <c r="QA158"/>
      <c r="QB158"/>
      <c r="QC158"/>
      <c r="QD158"/>
      <c r="QE158"/>
      <c r="QF158"/>
      <c r="QG158"/>
      <c r="QH158"/>
      <c r="QI158"/>
      <c r="QJ158"/>
      <c r="QK158"/>
      <c r="QL158"/>
      <c r="QM158"/>
      <c r="QN158"/>
      <c r="QO158"/>
      <c r="QP158"/>
      <c r="QQ158"/>
      <c r="QR158"/>
      <c r="QS158"/>
      <c r="QT158"/>
      <c r="QU158"/>
      <c r="QV158"/>
      <c r="QW158"/>
      <c r="QX158"/>
      <c r="QY158"/>
      <c r="QZ158"/>
      <c r="RA158"/>
      <c r="RB158"/>
      <c r="RC158"/>
      <c r="RD158"/>
      <c r="RE158"/>
      <c r="RF158"/>
    </row>
    <row r="159" spans="1:474">
      <c r="A159" s="242">
        <v>72</v>
      </c>
      <c r="B159" s="242" t="s">
        <v>179</v>
      </c>
      <c r="C159" s="242" t="s">
        <v>103</v>
      </c>
      <c r="D159" s="233">
        <v>15</v>
      </c>
      <c r="E159" s="233">
        <v>12</v>
      </c>
      <c r="F159" s="233">
        <v>18</v>
      </c>
      <c r="G159" s="233"/>
      <c r="H159" s="233"/>
      <c r="I159" s="233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  <c r="IW159"/>
      <c r="IX159"/>
      <c r="IY159"/>
      <c r="IZ159"/>
      <c r="JA159"/>
      <c r="JB159"/>
      <c r="JC159"/>
      <c r="JD159"/>
      <c r="JE159"/>
      <c r="JF159"/>
      <c r="JG159"/>
      <c r="JH159"/>
      <c r="JI159"/>
      <c r="JJ159"/>
      <c r="JK159"/>
      <c r="JL159"/>
      <c r="JM159"/>
      <c r="JN159"/>
      <c r="JO159"/>
      <c r="JP159"/>
      <c r="JQ159"/>
      <c r="JR159"/>
      <c r="JS159"/>
      <c r="JT159"/>
      <c r="JU159"/>
      <c r="JV159"/>
      <c r="JW159"/>
      <c r="JX159"/>
      <c r="JY159"/>
      <c r="JZ159"/>
      <c r="KA159"/>
      <c r="KB159"/>
      <c r="KC159"/>
      <c r="KD159"/>
      <c r="KE159"/>
      <c r="KF159"/>
      <c r="KG159"/>
      <c r="KH159"/>
      <c r="KI159"/>
      <c r="KJ159"/>
      <c r="KK159"/>
      <c r="KL159"/>
      <c r="KM159"/>
      <c r="KN159"/>
      <c r="KO159"/>
      <c r="KP159"/>
      <c r="KQ159"/>
      <c r="KR159"/>
      <c r="KS159"/>
      <c r="KT159"/>
      <c r="KU159"/>
      <c r="KV159"/>
      <c r="KW159"/>
      <c r="KX159"/>
      <c r="KY159"/>
      <c r="KZ159"/>
      <c r="LA159"/>
      <c r="LB159"/>
      <c r="LC159"/>
      <c r="LD159"/>
      <c r="LE159"/>
      <c r="LF159"/>
      <c r="LG159"/>
      <c r="LH159"/>
      <c r="LI159"/>
      <c r="LJ159"/>
      <c r="LK159"/>
      <c r="LL159"/>
      <c r="LM159"/>
      <c r="LN159"/>
      <c r="LO159"/>
      <c r="LP159"/>
      <c r="LQ159"/>
      <c r="LR159"/>
      <c r="LS159"/>
      <c r="LT159"/>
      <c r="LU159"/>
      <c r="LV159"/>
      <c r="LW159"/>
      <c r="LX159"/>
      <c r="LY159"/>
      <c r="LZ159"/>
      <c r="MA159"/>
      <c r="MB159"/>
      <c r="MC159"/>
      <c r="MD159"/>
      <c r="ME159"/>
      <c r="MF159"/>
      <c r="MG159"/>
      <c r="MH159"/>
      <c r="MI159"/>
      <c r="MJ159"/>
      <c r="MK159"/>
      <c r="ML159"/>
      <c r="MM159"/>
      <c r="MN159"/>
      <c r="MO159"/>
      <c r="MP159"/>
      <c r="MQ159"/>
      <c r="MR159"/>
      <c r="MS159"/>
      <c r="MT159"/>
      <c r="MU159"/>
      <c r="MV159"/>
      <c r="MW159"/>
      <c r="MX159"/>
      <c r="MY159"/>
      <c r="MZ159"/>
      <c r="NA159"/>
      <c r="NB159"/>
      <c r="NC159"/>
      <c r="ND159"/>
      <c r="NE159"/>
      <c r="NF159"/>
      <c r="NG159"/>
      <c r="NH159"/>
      <c r="NI159"/>
      <c r="NJ159"/>
      <c r="NK159"/>
      <c r="NL159"/>
      <c r="NM159"/>
      <c r="NN159"/>
      <c r="NO159"/>
      <c r="NP159"/>
      <c r="NQ159"/>
      <c r="NR159"/>
      <c r="NS159"/>
      <c r="NT159"/>
      <c r="NU159"/>
      <c r="NV159"/>
      <c r="NW159"/>
      <c r="NX159"/>
      <c r="NY159"/>
      <c r="NZ159"/>
      <c r="OA159"/>
      <c r="OB159"/>
      <c r="OC159"/>
      <c r="OD159"/>
      <c r="OE159"/>
      <c r="OF159"/>
      <c r="OG159"/>
      <c r="OH159"/>
      <c r="OI159"/>
      <c r="OJ159"/>
      <c r="OK159"/>
      <c r="OL159"/>
      <c r="OM159"/>
      <c r="ON159"/>
      <c r="OO159"/>
      <c r="OP159"/>
      <c r="OQ159"/>
      <c r="OR159"/>
      <c r="OS159"/>
      <c r="OT159"/>
      <c r="OU159"/>
      <c r="OV159"/>
      <c r="OW159"/>
      <c r="OX159"/>
      <c r="OY159"/>
      <c r="OZ159"/>
      <c r="PA159"/>
      <c r="PB159"/>
      <c r="PC159"/>
      <c r="PD159"/>
      <c r="PE159"/>
      <c r="PF159"/>
      <c r="PG159"/>
      <c r="PH159"/>
      <c r="PI159"/>
      <c r="PJ159"/>
      <c r="PK159"/>
      <c r="PL159"/>
      <c r="PM159"/>
      <c r="PN159"/>
      <c r="PO159"/>
      <c r="PP159"/>
      <c r="PQ159"/>
      <c r="PR159"/>
      <c r="PS159"/>
      <c r="PT159"/>
      <c r="PU159"/>
      <c r="PV159"/>
      <c r="PW159"/>
      <c r="PX159"/>
      <c r="PY159"/>
      <c r="PZ159"/>
      <c r="QA159"/>
      <c r="QB159"/>
      <c r="QC159"/>
      <c r="QD159"/>
      <c r="QE159"/>
      <c r="QF159"/>
      <c r="QG159"/>
      <c r="QH159"/>
      <c r="QI159"/>
      <c r="QJ159"/>
      <c r="QK159"/>
      <c r="QL159"/>
      <c r="QM159"/>
      <c r="QN159"/>
      <c r="QO159"/>
      <c r="QP159"/>
      <c r="QQ159"/>
      <c r="QR159"/>
      <c r="QS159"/>
      <c r="QT159"/>
      <c r="QU159"/>
      <c r="QV159"/>
      <c r="QW159"/>
      <c r="QX159"/>
      <c r="QY159"/>
      <c r="QZ159"/>
      <c r="RA159"/>
      <c r="RB159"/>
      <c r="RC159"/>
      <c r="RD159"/>
      <c r="RE159"/>
      <c r="RF159"/>
    </row>
    <row r="160" spans="1:474">
      <c r="A160" s="242">
        <v>72</v>
      </c>
      <c r="B160" s="242" t="s">
        <v>176</v>
      </c>
      <c r="C160" s="242" t="s">
        <v>103</v>
      </c>
      <c r="D160" s="233">
        <v>15</v>
      </c>
      <c r="E160" s="233">
        <v>15</v>
      </c>
      <c r="F160" s="233">
        <v>15</v>
      </c>
      <c r="G160" s="233"/>
      <c r="H160" s="233"/>
      <c r="I160" s="233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  <c r="IW160"/>
      <c r="IX160"/>
      <c r="IY160"/>
      <c r="IZ160"/>
      <c r="JA160"/>
      <c r="JB160"/>
      <c r="JC160"/>
      <c r="JD160"/>
      <c r="JE160"/>
      <c r="JF160"/>
      <c r="JG160"/>
      <c r="JH160"/>
      <c r="JI160"/>
      <c r="JJ160"/>
      <c r="JK160"/>
      <c r="JL160"/>
      <c r="JM160"/>
      <c r="JN160"/>
      <c r="JO160"/>
      <c r="JP160"/>
      <c r="JQ160"/>
      <c r="JR160"/>
      <c r="JS160"/>
      <c r="JT160"/>
      <c r="JU160"/>
      <c r="JV160"/>
      <c r="JW160"/>
      <c r="JX160"/>
      <c r="JY160"/>
      <c r="JZ160"/>
      <c r="KA160"/>
      <c r="KB160"/>
      <c r="KC160"/>
      <c r="KD160"/>
      <c r="KE160"/>
      <c r="KF160"/>
      <c r="KG160"/>
      <c r="KH160"/>
      <c r="KI160"/>
      <c r="KJ160"/>
      <c r="KK160"/>
      <c r="KL160"/>
      <c r="KM160"/>
      <c r="KN160"/>
      <c r="KO160"/>
      <c r="KP160"/>
      <c r="KQ160"/>
      <c r="KR160"/>
      <c r="KS160"/>
      <c r="KT160"/>
      <c r="KU160"/>
      <c r="KV160"/>
      <c r="KW160"/>
      <c r="KX160"/>
      <c r="KY160"/>
      <c r="KZ160"/>
      <c r="LA160"/>
      <c r="LB160"/>
      <c r="LC160"/>
      <c r="LD160"/>
      <c r="LE160"/>
      <c r="LF160"/>
      <c r="LG160"/>
      <c r="LH160"/>
      <c r="LI160"/>
      <c r="LJ160"/>
      <c r="LK160"/>
      <c r="LL160"/>
      <c r="LM160"/>
      <c r="LN160"/>
      <c r="LO160"/>
      <c r="LP160"/>
      <c r="LQ160"/>
      <c r="LR160"/>
      <c r="LS160"/>
      <c r="LT160"/>
      <c r="LU160"/>
      <c r="LV160"/>
      <c r="LW160"/>
      <c r="LX160"/>
      <c r="LY160"/>
      <c r="LZ160"/>
      <c r="MA160"/>
      <c r="MB160"/>
      <c r="MC160"/>
      <c r="MD160"/>
      <c r="ME160"/>
      <c r="MF160"/>
      <c r="MG160"/>
      <c r="MH160"/>
      <c r="MI160"/>
      <c r="MJ160"/>
      <c r="MK160"/>
      <c r="ML160"/>
      <c r="MM160"/>
      <c r="MN160"/>
      <c r="MO160"/>
      <c r="MP160"/>
      <c r="MQ160"/>
      <c r="MR160"/>
      <c r="MS160"/>
      <c r="MT160"/>
      <c r="MU160"/>
      <c r="MV160"/>
      <c r="MW160"/>
      <c r="MX160"/>
      <c r="MY160"/>
      <c r="MZ160"/>
      <c r="NA160"/>
      <c r="NB160"/>
      <c r="NC160"/>
      <c r="ND160"/>
      <c r="NE160"/>
      <c r="NF160"/>
      <c r="NG160"/>
      <c r="NH160"/>
      <c r="NI160"/>
      <c r="NJ160"/>
      <c r="NK160"/>
      <c r="NL160"/>
      <c r="NM160"/>
      <c r="NN160"/>
      <c r="NO160"/>
      <c r="NP160"/>
      <c r="NQ160"/>
      <c r="NR160"/>
      <c r="NS160"/>
      <c r="NT160"/>
      <c r="NU160"/>
      <c r="NV160"/>
      <c r="NW160"/>
      <c r="NX160"/>
      <c r="NY160"/>
      <c r="NZ160"/>
      <c r="OA160"/>
      <c r="OB160"/>
      <c r="OC160"/>
      <c r="OD160"/>
      <c r="OE160"/>
      <c r="OF160"/>
      <c r="OG160"/>
      <c r="OH160"/>
      <c r="OI160"/>
      <c r="OJ160"/>
      <c r="OK160"/>
      <c r="OL160"/>
      <c r="OM160"/>
      <c r="ON160"/>
      <c r="OO160"/>
      <c r="OP160"/>
      <c r="OQ160"/>
      <c r="OR160"/>
      <c r="OS160"/>
      <c r="OT160"/>
      <c r="OU160"/>
      <c r="OV160"/>
      <c r="OW160"/>
      <c r="OX160"/>
      <c r="OY160"/>
      <c r="OZ160"/>
      <c r="PA160"/>
      <c r="PB160"/>
      <c r="PC160"/>
      <c r="PD160"/>
      <c r="PE160"/>
      <c r="PF160"/>
      <c r="PG160"/>
      <c r="PH160"/>
      <c r="PI160"/>
      <c r="PJ160"/>
      <c r="PK160"/>
      <c r="PL160"/>
      <c r="PM160"/>
      <c r="PN160"/>
      <c r="PO160"/>
      <c r="PP160"/>
      <c r="PQ160"/>
      <c r="PR160"/>
      <c r="PS160"/>
      <c r="PT160"/>
      <c r="PU160"/>
      <c r="PV160"/>
      <c r="PW160"/>
      <c r="PX160"/>
      <c r="PY160"/>
      <c r="PZ160"/>
      <c r="QA160"/>
      <c r="QB160"/>
      <c r="QC160"/>
      <c r="QD160"/>
      <c r="QE160"/>
      <c r="QF160"/>
      <c r="QG160"/>
      <c r="QH160"/>
      <c r="QI160"/>
      <c r="QJ160"/>
      <c r="QK160"/>
      <c r="QL160"/>
      <c r="QM160"/>
      <c r="QN160"/>
      <c r="QO160"/>
      <c r="QP160"/>
      <c r="QQ160"/>
      <c r="QR160"/>
      <c r="QS160"/>
      <c r="QT160"/>
      <c r="QU160"/>
      <c r="QV160"/>
      <c r="QW160"/>
      <c r="QX160"/>
      <c r="QY160"/>
      <c r="QZ160"/>
      <c r="RA160"/>
      <c r="RB160"/>
      <c r="RC160"/>
      <c r="RD160"/>
      <c r="RE160"/>
      <c r="RF160"/>
    </row>
    <row r="161" spans="1:474">
      <c r="A161" s="242">
        <v>73</v>
      </c>
      <c r="B161" s="242" t="s">
        <v>190</v>
      </c>
      <c r="C161" s="242" t="s">
        <v>104</v>
      </c>
      <c r="D161" s="233">
        <v>13.5</v>
      </c>
      <c r="E161" s="233">
        <v>13</v>
      </c>
      <c r="F161" s="233">
        <v>14</v>
      </c>
      <c r="G161" s="233"/>
      <c r="H161" s="233"/>
      <c r="I161" s="233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  <c r="IW161"/>
      <c r="IX161"/>
      <c r="IY161"/>
      <c r="IZ161"/>
      <c r="JA161"/>
      <c r="JB161"/>
      <c r="JC161"/>
      <c r="JD161"/>
      <c r="JE161"/>
      <c r="JF161"/>
      <c r="JG161"/>
      <c r="JH161"/>
      <c r="JI161"/>
      <c r="JJ161"/>
      <c r="JK161"/>
      <c r="JL161"/>
      <c r="JM161"/>
      <c r="JN161"/>
      <c r="JO161"/>
      <c r="JP161"/>
      <c r="JQ161"/>
      <c r="JR161"/>
      <c r="JS161"/>
      <c r="JT161"/>
      <c r="JU161"/>
      <c r="JV161"/>
      <c r="JW161"/>
      <c r="JX161"/>
      <c r="JY161"/>
      <c r="JZ161"/>
      <c r="KA161"/>
      <c r="KB161"/>
      <c r="KC161"/>
      <c r="KD161"/>
      <c r="KE161"/>
      <c r="KF161"/>
      <c r="KG161"/>
      <c r="KH161"/>
      <c r="KI161"/>
      <c r="KJ161"/>
      <c r="KK161"/>
      <c r="KL161"/>
      <c r="KM161"/>
      <c r="KN161"/>
      <c r="KO161"/>
      <c r="KP161"/>
      <c r="KQ161"/>
      <c r="KR161"/>
      <c r="KS161"/>
      <c r="KT161"/>
      <c r="KU161"/>
      <c r="KV161"/>
      <c r="KW161"/>
      <c r="KX161"/>
      <c r="KY161"/>
      <c r="KZ161"/>
      <c r="LA161"/>
      <c r="LB161"/>
      <c r="LC161"/>
      <c r="LD161"/>
      <c r="LE161"/>
      <c r="LF161"/>
      <c r="LG161"/>
      <c r="LH161"/>
      <c r="LI161"/>
      <c r="LJ161"/>
      <c r="LK161"/>
      <c r="LL161"/>
      <c r="LM161"/>
      <c r="LN161"/>
      <c r="LO161"/>
      <c r="LP161"/>
      <c r="LQ161"/>
      <c r="LR161"/>
      <c r="LS161"/>
      <c r="LT161"/>
      <c r="LU161"/>
      <c r="LV161"/>
      <c r="LW161"/>
      <c r="LX161"/>
      <c r="LY161"/>
      <c r="LZ161"/>
      <c r="MA161"/>
      <c r="MB161"/>
      <c r="MC161"/>
      <c r="MD161"/>
      <c r="ME161"/>
      <c r="MF161"/>
      <c r="MG161"/>
      <c r="MH161"/>
      <c r="MI161"/>
      <c r="MJ161"/>
      <c r="MK161"/>
      <c r="ML161"/>
      <c r="MM161"/>
      <c r="MN161"/>
      <c r="MO161"/>
      <c r="MP161"/>
      <c r="MQ161"/>
      <c r="MR161"/>
      <c r="MS161"/>
      <c r="MT161"/>
      <c r="MU161"/>
      <c r="MV161"/>
      <c r="MW161"/>
      <c r="MX161"/>
      <c r="MY161"/>
      <c r="MZ161"/>
      <c r="NA161"/>
      <c r="NB161"/>
      <c r="NC161"/>
      <c r="ND161"/>
      <c r="NE161"/>
      <c r="NF161"/>
      <c r="NG161"/>
      <c r="NH161"/>
      <c r="NI161"/>
      <c r="NJ161"/>
      <c r="NK161"/>
      <c r="NL161"/>
      <c r="NM161"/>
      <c r="NN161"/>
      <c r="NO161"/>
      <c r="NP161"/>
      <c r="NQ161"/>
      <c r="NR161"/>
      <c r="NS161"/>
      <c r="NT161"/>
      <c r="NU161"/>
      <c r="NV161"/>
      <c r="NW161"/>
      <c r="NX161"/>
      <c r="NY161"/>
      <c r="NZ161"/>
      <c r="OA161"/>
      <c r="OB161"/>
      <c r="OC161"/>
      <c r="OD161"/>
      <c r="OE161"/>
      <c r="OF161"/>
      <c r="OG161"/>
      <c r="OH161"/>
      <c r="OI161"/>
      <c r="OJ161"/>
      <c r="OK161"/>
      <c r="OL161"/>
      <c r="OM161"/>
      <c r="ON161"/>
      <c r="OO161"/>
      <c r="OP161"/>
      <c r="OQ161"/>
      <c r="OR161"/>
      <c r="OS161"/>
      <c r="OT161"/>
      <c r="OU161"/>
      <c r="OV161"/>
      <c r="OW161"/>
      <c r="OX161"/>
      <c r="OY161"/>
      <c r="OZ161"/>
      <c r="PA161"/>
      <c r="PB161"/>
      <c r="PC161"/>
      <c r="PD161"/>
      <c r="PE161"/>
      <c r="PF161"/>
      <c r="PG161"/>
      <c r="PH161"/>
      <c r="PI161"/>
      <c r="PJ161"/>
      <c r="PK161"/>
      <c r="PL161"/>
      <c r="PM161"/>
      <c r="PN161"/>
      <c r="PO161"/>
      <c r="PP161"/>
      <c r="PQ161"/>
      <c r="PR161"/>
      <c r="PS161"/>
      <c r="PT161"/>
      <c r="PU161"/>
      <c r="PV161"/>
      <c r="PW161"/>
      <c r="PX161"/>
      <c r="PY161"/>
      <c r="PZ161"/>
      <c r="QA161"/>
      <c r="QB161"/>
      <c r="QC161"/>
      <c r="QD161"/>
      <c r="QE161"/>
      <c r="QF161"/>
      <c r="QG161"/>
      <c r="QH161"/>
      <c r="QI161"/>
      <c r="QJ161"/>
      <c r="QK161"/>
      <c r="QL161"/>
      <c r="QM161"/>
      <c r="QN161"/>
      <c r="QO161"/>
      <c r="QP161"/>
      <c r="QQ161"/>
      <c r="QR161"/>
      <c r="QS161"/>
      <c r="QT161"/>
      <c r="QU161"/>
      <c r="QV161"/>
      <c r="QW161"/>
      <c r="QX161"/>
      <c r="QY161"/>
      <c r="QZ161"/>
      <c r="RA161"/>
      <c r="RB161"/>
      <c r="RC161"/>
      <c r="RD161"/>
      <c r="RE161"/>
      <c r="RF161"/>
    </row>
    <row r="162" spans="1:474">
      <c r="A162" s="242">
        <v>73</v>
      </c>
      <c r="B162" s="242" t="s">
        <v>182</v>
      </c>
      <c r="C162" s="242" t="s">
        <v>104</v>
      </c>
      <c r="D162" s="233">
        <v>14</v>
      </c>
      <c r="E162" s="233">
        <v>14</v>
      </c>
      <c r="F162" s="233">
        <v>14</v>
      </c>
      <c r="G162" s="233"/>
      <c r="H162" s="233"/>
      <c r="I162" s="233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  <c r="IW162"/>
      <c r="IX162"/>
      <c r="IY162"/>
      <c r="IZ162"/>
      <c r="JA162"/>
      <c r="JB162"/>
      <c r="JC162"/>
      <c r="JD162"/>
      <c r="JE162"/>
      <c r="JF162"/>
      <c r="JG162"/>
      <c r="JH162"/>
      <c r="JI162"/>
      <c r="JJ162"/>
      <c r="JK162"/>
      <c r="JL162"/>
      <c r="JM162"/>
      <c r="JN162"/>
      <c r="JO162"/>
      <c r="JP162"/>
      <c r="JQ162"/>
      <c r="JR162"/>
      <c r="JS162"/>
      <c r="JT162"/>
      <c r="JU162"/>
      <c r="JV162"/>
      <c r="JW162"/>
      <c r="JX162"/>
      <c r="JY162"/>
      <c r="JZ162"/>
      <c r="KA162"/>
      <c r="KB162"/>
      <c r="KC162"/>
      <c r="KD162"/>
      <c r="KE162"/>
      <c r="KF162"/>
      <c r="KG162"/>
      <c r="KH162"/>
      <c r="KI162"/>
      <c r="KJ162"/>
      <c r="KK162"/>
      <c r="KL162"/>
      <c r="KM162"/>
      <c r="KN162"/>
      <c r="KO162"/>
      <c r="KP162"/>
      <c r="KQ162"/>
      <c r="KR162"/>
      <c r="KS162"/>
      <c r="KT162"/>
      <c r="KU162"/>
      <c r="KV162"/>
      <c r="KW162"/>
      <c r="KX162"/>
      <c r="KY162"/>
      <c r="KZ162"/>
      <c r="LA162"/>
      <c r="LB162"/>
      <c r="LC162"/>
      <c r="LD162"/>
      <c r="LE162"/>
      <c r="LF162"/>
      <c r="LG162"/>
      <c r="LH162"/>
      <c r="LI162"/>
      <c r="LJ162"/>
      <c r="LK162"/>
      <c r="LL162"/>
      <c r="LM162"/>
      <c r="LN162"/>
      <c r="LO162"/>
      <c r="LP162"/>
      <c r="LQ162"/>
      <c r="LR162"/>
      <c r="LS162"/>
      <c r="LT162"/>
      <c r="LU162"/>
      <c r="LV162"/>
      <c r="LW162"/>
      <c r="LX162"/>
      <c r="LY162"/>
      <c r="LZ162"/>
      <c r="MA162"/>
      <c r="MB162"/>
      <c r="MC162"/>
      <c r="MD162"/>
      <c r="ME162"/>
      <c r="MF162"/>
      <c r="MG162"/>
      <c r="MH162"/>
      <c r="MI162"/>
      <c r="MJ162"/>
      <c r="MK162"/>
      <c r="ML162"/>
      <c r="MM162"/>
      <c r="MN162"/>
      <c r="MO162"/>
      <c r="MP162"/>
      <c r="MQ162"/>
      <c r="MR162"/>
      <c r="MS162"/>
      <c r="MT162"/>
      <c r="MU162"/>
      <c r="MV162"/>
      <c r="MW162"/>
      <c r="MX162"/>
      <c r="MY162"/>
      <c r="MZ162"/>
      <c r="NA162"/>
      <c r="NB162"/>
      <c r="NC162"/>
      <c r="ND162"/>
      <c r="NE162"/>
      <c r="NF162"/>
      <c r="NG162"/>
      <c r="NH162"/>
      <c r="NI162"/>
      <c r="NJ162"/>
      <c r="NK162"/>
      <c r="NL162"/>
      <c r="NM162"/>
      <c r="NN162"/>
      <c r="NO162"/>
      <c r="NP162"/>
      <c r="NQ162"/>
      <c r="NR162"/>
      <c r="NS162"/>
      <c r="NT162"/>
      <c r="NU162"/>
      <c r="NV162"/>
      <c r="NW162"/>
      <c r="NX162"/>
      <c r="NY162"/>
      <c r="NZ162"/>
      <c r="OA162"/>
      <c r="OB162"/>
      <c r="OC162"/>
      <c r="OD162"/>
      <c r="OE162"/>
      <c r="OF162"/>
      <c r="OG162"/>
      <c r="OH162"/>
      <c r="OI162"/>
      <c r="OJ162"/>
      <c r="OK162"/>
      <c r="OL162"/>
      <c r="OM162"/>
      <c r="ON162"/>
      <c r="OO162"/>
      <c r="OP162"/>
      <c r="OQ162"/>
      <c r="OR162"/>
      <c r="OS162"/>
      <c r="OT162"/>
      <c r="OU162"/>
      <c r="OV162"/>
      <c r="OW162"/>
      <c r="OX162"/>
      <c r="OY162"/>
      <c r="OZ162"/>
      <c r="PA162"/>
      <c r="PB162"/>
      <c r="PC162"/>
      <c r="PD162"/>
      <c r="PE162"/>
      <c r="PF162"/>
      <c r="PG162"/>
      <c r="PH162"/>
      <c r="PI162"/>
      <c r="PJ162"/>
      <c r="PK162"/>
      <c r="PL162"/>
      <c r="PM162"/>
      <c r="PN162"/>
      <c r="PO162"/>
      <c r="PP162"/>
      <c r="PQ162"/>
      <c r="PR162"/>
      <c r="PS162"/>
      <c r="PT162"/>
      <c r="PU162"/>
      <c r="PV162"/>
      <c r="PW162"/>
      <c r="PX162"/>
      <c r="PY162"/>
      <c r="PZ162"/>
      <c r="QA162"/>
      <c r="QB162"/>
      <c r="QC162"/>
      <c r="QD162"/>
      <c r="QE162"/>
      <c r="QF162"/>
      <c r="QG162"/>
      <c r="QH162"/>
      <c r="QI162"/>
      <c r="QJ162"/>
      <c r="QK162"/>
      <c r="QL162"/>
      <c r="QM162"/>
      <c r="QN162"/>
      <c r="QO162"/>
      <c r="QP162"/>
      <c r="QQ162"/>
      <c r="QR162"/>
      <c r="QS162"/>
      <c r="QT162"/>
      <c r="QU162"/>
      <c r="QV162"/>
      <c r="QW162"/>
      <c r="QX162"/>
      <c r="QY162"/>
      <c r="QZ162"/>
      <c r="RA162"/>
      <c r="RB162"/>
      <c r="RC162"/>
      <c r="RD162"/>
      <c r="RE162"/>
      <c r="RF162"/>
    </row>
    <row r="163" spans="1:474">
      <c r="A163" s="242">
        <v>79</v>
      </c>
      <c r="B163" s="242" t="s">
        <v>190</v>
      </c>
      <c r="C163" s="242" t="s">
        <v>110</v>
      </c>
      <c r="D163" s="233">
        <v>10</v>
      </c>
      <c r="E163" s="233">
        <v>10</v>
      </c>
      <c r="F163" s="233">
        <v>10</v>
      </c>
      <c r="G163" s="233"/>
      <c r="H163" s="233"/>
      <c r="I163" s="23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  <c r="IW163"/>
      <c r="IX163"/>
      <c r="IY163"/>
      <c r="IZ163"/>
      <c r="JA163"/>
      <c r="JB163"/>
      <c r="JC163"/>
      <c r="JD163"/>
      <c r="JE163"/>
      <c r="JF163"/>
      <c r="JG163"/>
      <c r="JH163"/>
      <c r="JI163"/>
      <c r="JJ163"/>
      <c r="JK163"/>
      <c r="JL163"/>
      <c r="JM163"/>
      <c r="JN163"/>
      <c r="JO163"/>
      <c r="JP163"/>
      <c r="JQ163"/>
      <c r="JR163"/>
      <c r="JS163"/>
      <c r="JT163"/>
      <c r="JU163"/>
      <c r="JV163"/>
      <c r="JW163"/>
      <c r="JX163"/>
      <c r="JY163"/>
      <c r="JZ163"/>
      <c r="KA163"/>
      <c r="KB163"/>
      <c r="KC163"/>
      <c r="KD163"/>
      <c r="KE163"/>
      <c r="KF163"/>
      <c r="KG163"/>
      <c r="KH163"/>
      <c r="KI163"/>
      <c r="KJ163"/>
      <c r="KK163"/>
      <c r="KL163"/>
      <c r="KM163"/>
      <c r="KN163"/>
      <c r="KO163"/>
      <c r="KP163"/>
      <c r="KQ163"/>
      <c r="KR163"/>
      <c r="KS163"/>
      <c r="KT163"/>
      <c r="KU163"/>
      <c r="KV163"/>
      <c r="KW163"/>
      <c r="KX163"/>
      <c r="KY163"/>
      <c r="KZ163"/>
      <c r="LA163"/>
      <c r="LB163"/>
      <c r="LC163"/>
      <c r="LD163"/>
      <c r="LE163"/>
      <c r="LF163"/>
      <c r="LG163"/>
      <c r="LH163"/>
      <c r="LI163"/>
      <c r="LJ163"/>
      <c r="LK163"/>
      <c r="LL163"/>
      <c r="LM163"/>
      <c r="LN163"/>
      <c r="LO163"/>
      <c r="LP163"/>
      <c r="LQ163"/>
      <c r="LR163"/>
      <c r="LS163"/>
      <c r="LT163"/>
      <c r="LU163"/>
      <c r="LV163"/>
      <c r="LW163"/>
      <c r="LX163"/>
      <c r="LY163"/>
      <c r="LZ163"/>
      <c r="MA163"/>
      <c r="MB163"/>
      <c r="MC163"/>
      <c r="MD163"/>
      <c r="ME163"/>
      <c r="MF163"/>
      <c r="MG163"/>
      <c r="MH163"/>
      <c r="MI163"/>
      <c r="MJ163"/>
      <c r="MK163"/>
      <c r="ML163"/>
      <c r="MM163"/>
      <c r="MN163"/>
      <c r="MO163"/>
      <c r="MP163"/>
      <c r="MQ163"/>
      <c r="MR163"/>
      <c r="MS163"/>
      <c r="MT163"/>
      <c r="MU163"/>
      <c r="MV163"/>
      <c r="MW163"/>
      <c r="MX163"/>
      <c r="MY163"/>
      <c r="MZ163"/>
      <c r="NA163"/>
      <c r="NB163"/>
      <c r="NC163"/>
      <c r="ND163"/>
      <c r="NE163"/>
      <c r="NF163"/>
      <c r="NG163"/>
      <c r="NH163"/>
      <c r="NI163"/>
      <c r="NJ163"/>
      <c r="NK163"/>
      <c r="NL163"/>
      <c r="NM163"/>
      <c r="NN163"/>
      <c r="NO163"/>
      <c r="NP163"/>
      <c r="NQ163"/>
      <c r="NR163"/>
      <c r="NS163"/>
      <c r="NT163"/>
      <c r="NU163"/>
      <c r="NV163"/>
      <c r="NW163"/>
      <c r="NX163"/>
      <c r="NY163"/>
      <c r="NZ163"/>
      <c r="OA163"/>
      <c r="OB163"/>
      <c r="OC163"/>
      <c r="OD163"/>
      <c r="OE163"/>
      <c r="OF163"/>
      <c r="OG163"/>
      <c r="OH163"/>
      <c r="OI163"/>
      <c r="OJ163"/>
      <c r="OK163"/>
      <c r="OL163"/>
      <c r="OM163"/>
      <c r="ON163"/>
      <c r="OO163"/>
      <c r="OP163"/>
      <c r="OQ163"/>
      <c r="OR163"/>
      <c r="OS163"/>
      <c r="OT163"/>
      <c r="OU163"/>
      <c r="OV163"/>
      <c r="OW163"/>
      <c r="OX163"/>
      <c r="OY163"/>
      <c r="OZ163"/>
      <c r="PA163"/>
      <c r="PB163"/>
      <c r="PC163"/>
      <c r="PD163"/>
      <c r="PE163"/>
      <c r="PF163"/>
      <c r="PG163"/>
      <c r="PH163"/>
      <c r="PI163"/>
      <c r="PJ163"/>
      <c r="PK163"/>
      <c r="PL163"/>
      <c r="PM163"/>
      <c r="PN163"/>
      <c r="PO163"/>
      <c r="PP163"/>
      <c r="PQ163"/>
      <c r="PR163"/>
      <c r="PS163"/>
      <c r="PT163"/>
      <c r="PU163"/>
      <c r="PV163"/>
      <c r="PW163"/>
      <c r="PX163"/>
      <c r="PY163"/>
      <c r="PZ163"/>
      <c r="QA163"/>
      <c r="QB163"/>
      <c r="QC163"/>
      <c r="QD163"/>
      <c r="QE163"/>
      <c r="QF163"/>
      <c r="QG163"/>
      <c r="QH163"/>
      <c r="QI163"/>
      <c r="QJ163"/>
      <c r="QK163"/>
      <c r="QL163"/>
      <c r="QM163"/>
      <c r="QN163"/>
      <c r="QO163"/>
      <c r="QP163"/>
      <c r="QQ163"/>
      <c r="QR163"/>
      <c r="QS163"/>
      <c r="QT163"/>
      <c r="QU163"/>
      <c r="QV163"/>
      <c r="QW163"/>
      <c r="QX163"/>
      <c r="QY163"/>
      <c r="QZ163"/>
      <c r="RA163"/>
      <c r="RB163"/>
      <c r="RC163"/>
      <c r="RD163"/>
      <c r="RE163"/>
      <c r="RF163"/>
    </row>
    <row r="164" spans="1:474">
      <c r="A164" s="242">
        <v>79</v>
      </c>
      <c r="B164" s="242" t="s">
        <v>229</v>
      </c>
      <c r="C164" s="242" t="s">
        <v>110</v>
      </c>
      <c r="D164" s="233">
        <v>12</v>
      </c>
      <c r="E164" s="233">
        <v>12</v>
      </c>
      <c r="F164" s="233">
        <v>12</v>
      </c>
      <c r="G164" s="233"/>
      <c r="H164" s="233"/>
      <c r="I164" s="233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  <c r="IW164"/>
      <c r="IX164"/>
      <c r="IY164"/>
      <c r="IZ164"/>
      <c r="JA164"/>
      <c r="JB164"/>
      <c r="JC164"/>
      <c r="JD164"/>
      <c r="JE164"/>
      <c r="JF164"/>
      <c r="JG164"/>
      <c r="JH164"/>
      <c r="JI164"/>
      <c r="JJ164"/>
      <c r="JK164"/>
      <c r="JL164"/>
      <c r="JM164"/>
      <c r="JN164"/>
      <c r="JO164"/>
      <c r="JP164"/>
      <c r="JQ164"/>
      <c r="JR164"/>
      <c r="JS164"/>
      <c r="JT164"/>
      <c r="JU164"/>
      <c r="JV164"/>
      <c r="JW164"/>
      <c r="JX164"/>
      <c r="JY164"/>
      <c r="JZ164"/>
      <c r="KA164"/>
      <c r="KB164"/>
      <c r="KC164"/>
      <c r="KD164"/>
      <c r="KE164"/>
      <c r="KF164"/>
      <c r="KG164"/>
      <c r="KH164"/>
      <c r="KI164"/>
      <c r="KJ164"/>
      <c r="KK164"/>
      <c r="KL164"/>
      <c r="KM164"/>
      <c r="KN164"/>
      <c r="KO164"/>
      <c r="KP164"/>
      <c r="KQ164"/>
      <c r="KR164"/>
      <c r="KS164"/>
      <c r="KT164"/>
      <c r="KU164"/>
      <c r="KV164"/>
      <c r="KW164"/>
      <c r="KX164"/>
      <c r="KY164"/>
      <c r="KZ164"/>
      <c r="LA164"/>
      <c r="LB164"/>
      <c r="LC164"/>
      <c r="LD164"/>
      <c r="LE164"/>
      <c r="LF164"/>
      <c r="LG164"/>
      <c r="LH164"/>
      <c r="LI164"/>
      <c r="LJ164"/>
      <c r="LK164"/>
      <c r="LL164"/>
      <c r="LM164"/>
      <c r="LN164"/>
      <c r="LO164"/>
      <c r="LP164"/>
      <c r="LQ164"/>
      <c r="LR164"/>
      <c r="LS164"/>
      <c r="LT164"/>
      <c r="LU164"/>
      <c r="LV164"/>
      <c r="LW164"/>
      <c r="LX164"/>
      <c r="LY164"/>
      <c r="LZ164"/>
      <c r="MA164"/>
      <c r="MB164"/>
      <c r="MC164"/>
      <c r="MD164"/>
      <c r="ME164"/>
      <c r="MF164"/>
      <c r="MG164"/>
      <c r="MH164"/>
      <c r="MI164"/>
      <c r="MJ164"/>
      <c r="MK164"/>
      <c r="ML164"/>
      <c r="MM164"/>
      <c r="MN164"/>
      <c r="MO164"/>
      <c r="MP164"/>
      <c r="MQ164"/>
      <c r="MR164"/>
      <c r="MS164"/>
      <c r="MT164"/>
      <c r="MU164"/>
      <c r="MV164"/>
      <c r="MW164"/>
      <c r="MX164"/>
      <c r="MY164"/>
      <c r="MZ164"/>
      <c r="NA164"/>
      <c r="NB164"/>
      <c r="NC164"/>
      <c r="ND164"/>
      <c r="NE164"/>
      <c r="NF164"/>
      <c r="NG164"/>
      <c r="NH164"/>
      <c r="NI164"/>
      <c r="NJ164"/>
      <c r="NK164"/>
      <c r="NL164"/>
      <c r="NM164"/>
      <c r="NN164"/>
      <c r="NO164"/>
      <c r="NP164"/>
      <c r="NQ164"/>
      <c r="NR164"/>
      <c r="NS164"/>
      <c r="NT164"/>
      <c r="NU164"/>
      <c r="NV164"/>
      <c r="NW164"/>
      <c r="NX164"/>
      <c r="NY164"/>
      <c r="NZ164"/>
      <c r="OA164"/>
      <c r="OB164"/>
      <c r="OC164"/>
      <c r="OD164"/>
      <c r="OE164"/>
      <c r="OF164"/>
      <c r="OG164"/>
      <c r="OH164"/>
      <c r="OI164"/>
      <c r="OJ164"/>
      <c r="OK164"/>
      <c r="OL164"/>
      <c r="OM164"/>
      <c r="ON164"/>
      <c r="OO164"/>
      <c r="OP164"/>
      <c r="OQ164"/>
      <c r="OR164"/>
      <c r="OS164"/>
      <c r="OT164"/>
      <c r="OU164"/>
      <c r="OV164"/>
      <c r="OW164"/>
      <c r="OX164"/>
      <c r="OY164"/>
      <c r="OZ164"/>
      <c r="PA164"/>
      <c r="PB164"/>
      <c r="PC164"/>
      <c r="PD164"/>
      <c r="PE164"/>
      <c r="PF164"/>
      <c r="PG164"/>
      <c r="PH164"/>
      <c r="PI164"/>
      <c r="PJ164"/>
      <c r="PK164"/>
      <c r="PL164"/>
      <c r="PM164"/>
      <c r="PN164"/>
      <c r="PO164"/>
      <c r="PP164"/>
      <c r="PQ164"/>
      <c r="PR164"/>
      <c r="PS164"/>
      <c r="PT164"/>
      <c r="PU164"/>
      <c r="PV164"/>
      <c r="PW164"/>
      <c r="PX164"/>
      <c r="PY164"/>
      <c r="PZ164"/>
      <c r="QA164"/>
      <c r="QB164"/>
      <c r="QC164"/>
      <c r="QD164"/>
      <c r="QE164"/>
      <c r="QF164"/>
      <c r="QG164"/>
      <c r="QH164"/>
      <c r="QI164"/>
      <c r="QJ164"/>
      <c r="QK164"/>
      <c r="QL164"/>
      <c r="QM164"/>
      <c r="QN164"/>
      <c r="QO164"/>
      <c r="QP164"/>
      <c r="QQ164"/>
      <c r="QR164"/>
      <c r="QS164"/>
      <c r="QT164"/>
      <c r="QU164"/>
      <c r="QV164"/>
      <c r="QW164"/>
      <c r="QX164"/>
      <c r="QY164"/>
      <c r="QZ164"/>
      <c r="RA164"/>
      <c r="RB164"/>
      <c r="RC164"/>
      <c r="RD164"/>
      <c r="RE164"/>
      <c r="RF164"/>
    </row>
    <row r="165" spans="1:474">
      <c r="A165" s="242">
        <v>79</v>
      </c>
      <c r="B165" s="242" t="s">
        <v>179</v>
      </c>
      <c r="C165" s="242" t="s">
        <v>110</v>
      </c>
      <c r="D165" s="233">
        <v>12</v>
      </c>
      <c r="E165" s="233">
        <v>12</v>
      </c>
      <c r="F165" s="233">
        <v>12</v>
      </c>
      <c r="G165" s="233"/>
      <c r="H165" s="233"/>
      <c r="I165" s="233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  <c r="IW165"/>
      <c r="IX165"/>
      <c r="IY165"/>
      <c r="IZ165"/>
      <c r="JA165"/>
      <c r="JB165"/>
      <c r="JC165"/>
      <c r="JD165"/>
      <c r="JE165"/>
      <c r="JF165"/>
      <c r="JG165"/>
      <c r="JH165"/>
      <c r="JI165"/>
      <c r="JJ165"/>
      <c r="JK165"/>
      <c r="JL165"/>
      <c r="JM165"/>
      <c r="JN165"/>
      <c r="JO165"/>
      <c r="JP165"/>
      <c r="JQ165"/>
      <c r="JR165"/>
      <c r="JS165"/>
      <c r="JT165"/>
      <c r="JU165"/>
      <c r="JV165"/>
      <c r="JW165"/>
      <c r="JX165"/>
      <c r="JY165"/>
      <c r="JZ165"/>
      <c r="KA165"/>
      <c r="KB165"/>
      <c r="KC165"/>
      <c r="KD165"/>
      <c r="KE165"/>
      <c r="KF165"/>
      <c r="KG165"/>
      <c r="KH165"/>
      <c r="KI165"/>
      <c r="KJ165"/>
      <c r="KK165"/>
      <c r="KL165"/>
      <c r="KM165"/>
      <c r="KN165"/>
      <c r="KO165"/>
      <c r="KP165"/>
      <c r="KQ165"/>
      <c r="KR165"/>
      <c r="KS165"/>
      <c r="KT165"/>
      <c r="KU165"/>
      <c r="KV165"/>
      <c r="KW165"/>
      <c r="KX165"/>
      <c r="KY165"/>
      <c r="KZ165"/>
      <c r="LA165"/>
      <c r="LB165"/>
      <c r="LC165"/>
      <c r="LD165"/>
      <c r="LE165"/>
      <c r="LF165"/>
      <c r="LG165"/>
      <c r="LH165"/>
      <c r="LI165"/>
      <c r="LJ165"/>
      <c r="LK165"/>
      <c r="LL165"/>
      <c r="LM165"/>
      <c r="LN165"/>
      <c r="LO165"/>
      <c r="LP165"/>
      <c r="LQ165"/>
      <c r="LR165"/>
      <c r="LS165"/>
      <c r="LT165"/>
      <c r="LU165"/>
      <c r="LV165"/>
      <c r="LW165"/>
      <c r="LX165"/>
      <c r="LY165"/>
      <c r="LZ165"/>
      <c r="MA165"/>
      <c r="MB165"/>
      <c r="MC165"/>
      <c r="MD165"/>
      <c r="ME165"/>
      <c r="MF165"/>
      <c r="MG165"/>
      <c r="MH165"/>
      <c r="MI165"/>
      <c r="MJ165"/>
      <c r="MK165"/>
      <c r="ML165"/>
      <c r="MM165"/>
      <c r="MN165"/>
      <c r="MO165"/>
      <c r="MP165"/>
      <c r="MQ165"/>
      <c r="MR165"/>
      <c r="MS165"/>
      <c r="MT165"/>
      <c r="MU165"/>
      <c r="MV165"/>
      <c r="MW165"/>
      <c r="MX165"/>
      <c r="MY165"/>
      <c r="MZ165"/>
      <c r="NA165"/>
      <c r="NB165"/>
      <c r="NC165"/>
      <c r="ND165"/>
      <c r="NE165"/>
      <c r="NF165"/>
      <c r="NG165"/>
      <c r="NH165"/>
      <c r="NI165"/>
      <c r="NJ165"/>
      <c r="NK165"/>
      <c r="NL165"/>
      <c r="NM165"/>
      <c r="NN165"/>
      <c r="NO165"/>
      <c r="NP165"/>
      <c r="NQ165"/>
      <c r="NR165"/>
      <c r="NS165"/>
      <c r="NT165"/>
      <c r="NU165"/>
      <c r="NV165"/>
      <c r="NW165"/>
      <c r="NX165"/>
      <c r="NY165"/>
      <c r="NZ165"/>
      <c r="OA165"/>
      <c r="OB165"/>
      <c r="OC165"/>
      <c r="OD165"/>
      <c r="OE165"/>
      <c r="OF165"/>
      <c r="OG165"/>
      <c r="OH165"/>
      <c r="OI165"/>
      <c r="OJ165"/>
      <c r="OK165"/>
      <c r="OL165"/>
      <c r="OM165"/>
      <c r="ON165"/>
      <c r="OO165"/>
      <c r="OP165"/>
      <c r="OQ165"/>
      <c r="OR165"/>
      <c r="OS165"/>
      <c r="OT165"/>
      <c r="OU165"/>
      <c r="OV165"/>
      <c r="OW165"/>
      <c r="OX165"/>
      <c r="OY165"/>
      <c r="OZ165"/>
      <c r="PA165"/>
      <c r="PB165"/>
      <c r="PC165"/>
      <c r="PD165"/>
      <c r="PE165"/>
      <c r="PF165"/>
      <c r="PG165"/>
      <c r="PH165"/>
      <c r="PI165"/>
      <c r="PJ165"/>
      <c r="PK165"/>
      <c r="PL165"/>
      <c r="PM165"/>
      <c r="PN165"/>
      <c r="PO165"/>
      <c r="PP165"/>
      <c r="PQ165"/>
      <c r="PR165"/>
      <c r="PS165"/>
      <c r="PT165"/>
      <c r="PU165"/>
      <c r="PV165"/>
      <c r="PW165"/>
      <c r="PX165"/>
      <c r="PY165"/>
      <c r="PZ165"/>
      <c r="QA165"/>
      <c r="QB165"/>
      <c r="QC165"/>
      <c r="QD165"/>
      <c r="QE165"/>
      <c r="QF165"/>
      <c r="QG165"/>
      <c r="QH165"/>
      <c r="QI165"/>
      <c r="QJ165"/>
      <c r="QK165"/>
      <c r="QL165"/>
      <c r="QM165"/>
      <c r="QN165"/>
      <c r="QO165"/>
      <c r="QP165"/>
      <c r="QQ165"/>
      <c r="QR165"/>
      <c r="QS165"/>
      <c r="QT165"/>
      <c r="QU165"/>
      <c r="QV165"/>
      <c r="QW165"/>
      <c r="QX165"/>
      <c r="QY165"/>
      <c r="QZ165"/>
      <c r="RA165"/>
      <c r="RB165"/>
      <c r="RC165"/>
      <c r="RD165"/>
      <c r="RE165"/>
      <c r="RF165"/>
    </row>
    <row r="166" spans="1:474">
      <c r="A166" s="242">
        <v>79</v>
      </c>
      <c r="B166" s="242" t="s">
        <v>176</v>
      </c>
      <c r="C166" s="242" t="s">
        <v>110</v>
      </c>
      <c r="D166" s="233">
        <v>15</v>
      </c>
      <c r="E166" s="233">
        <v>15</v>
      </c>
      <c r="F166" s="233">
        <v>15</v>
      </c>
      <c r="G166" s="233"/>
      <c r="H166" s="233"/>
      <c r="I166" s="233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  <c r="IW166"/>
      <c r="IX166"/>
      <c r="IY166"/>
      <c r="IZ166"/>
      <c r="JA166"/>
      <c r="JB166"/>
      <c r="JC166"/>
      <c r="JD166"/>
      <c r="JE166"/>
      <c r="JF166"/>
      <c r="JG166"/>
      <c r="JH166"/>
      <c r="JI166"/>
      <c r="JJ166"/>
      <c r="JK166"/>
      <c r="JL166"/>
      <c r="JM166"/>
      <c r="JN166"/>
      <c r="JO166"/>
      <c r="JP166"/>
      <c r="JQ166"/>
      <c r="JR166"/>
      <c r="JS166"/>
      <c r="JT166"/>
      <c r="JU166"/>
      <c r="JV166"/>
      <c r="JW166"/>
      <c r="JX166"/>
      <c r="JY166"/>
      <c r="JZ166"/>
      <c r="KA166"/>
      <c r="KB166"/>
      <c r="KC166"/>
      <c r="KD166"/>
      <c r="KE166"/>
      <c r="KF166"/>
      <c r="KG166"/>
      <c r="KH166"/>
      <c r="KI166"/>
      <c r="KJ166"/>
      <c r="KK166"/>
      <c r="KL166"/>
      <c r="KM166"/>
      <c r="KN166"/>
      <c r="KO166"/>
      <c r="KP166"/>
      <c r="KQ166"/>
      <c r="KR166"/>
      <c r="KS166"/>
      <c r="KT166"/>
      <c r="KU166"/>
      <c r="KV166"/>
      <c r="KW166"/>
      <c r="KX166"/>
      <c r="KY166"/>
      <c r="KZ166"/>
      <c r="LA166"/>
      <c r="LB166"/>
      <c r="LC166"/>
      <c r="LD166"/>
      <c r="LE166"/>
      <c r="LF166"/>
      <c r="LG166"/>
      <c r="LH166"/>
      <c r="LI166"/>
      <c r="LJ166"/>
      <c r="LK166"/>
      <c r="LL166"/>
      <c r="LM166"/>
      <c r="LN166"/>
      <c r="LO166"/>
      <c r="LP166"/>
      <c r="LQ166"/>
      <c r="LR166"/>
      <c r="LS166"/>
      <c r="LT166"/>
      <c r="LU166"/>
      <c r="LV166"/>
      <c r="LW166"/>
      <c r="LX166"/>
      <c r="LY166"/>
      <c r="LZ166"/>
      <c r="MA166"/>
      <c r="MB166"/>
      <c r="MC166"/>
      <c r="MD166"/>
      <c r="ME166"/>
      <c r="MF166"/>
      <c r="MG166"/>
      <c r="MH166"/>
      <c r="MI166"/>
      <c r="MJ166"/>
      <c r="MK166"/>
      <c r="ML166"/>
      <c r="MM166"/>
      <c r="MN166"/>
      <c r="MO166"/>
      <c r="MP166"/>
      <c r="MQ166"/>
      <c r="MR166"/>
      <c r="MS166"/>
      <c r="MT166"/>
      <c r="MU166"/>
      <c r="MV166"/>
      <c r="MW166"/>
      <c r="MX166"/>
      <c r="MY166"/>
      <c r="MZ166"/>
      <c r="NA166"/>
      <c r="NB166"/>
      <c r="NC166"/>
      <c r="ND166"/>
      <c r="NE166"/>
      <c r="NF166"/>
      <c r="NG166"/>
      <c r="NH166"/>
      <c r="NI166"/>
      <c r="NJ166"/>
      <c r="NK166"/>
      <c r="NL166"/>
      <c r="NM166"/>
      <c r="NN166"/>
      <c r="NO166"/>
      <c r="NP166"/>
      <c r="NQ166"/>
      <c r="NR166"/>
      <c r="NS166"/>
      <c r="NT166"/>
      <c r="NU166"/>
      <c r="NV166"/>
      <c r="NW166"/>
      <c r="NX166"/>
      <c r="NY166"/>
      <c r="NZ166"/>
      <c r="OA166"/>
      <c r="OB166"/>
      <c r="OC166"/>
      <c r="OD166"/>
      <c r="OE166"/>
      <c r="OF166"/>
      <c r="OG166"/>
      <c r="OH166"/>
      <c r="OI166"/>
      <c r="OJ166"/>
      <c r="OK166"/>
      <c r="OL166"/>
      <c r="OM166"/>
      <c r="ON166"/>
      <c r="OO166"/>
      <c r="OP166"/>
      <c r="OQ166"/>
      <c r="OR166"/>
      <c r="OS166"/>
      <c r="OT166"/>
      <c r="OU166"/>
      <c r="OV166"/>
      <c r="OW166"/>
      <c r="OX166"/>
      <c r="OY166"/>
      <c r="OZ166"/>
      <c r="PA166"/>
      <c r="PB166"/>
      <c r="PC166"/>
      <c r="PD166"/>
      <c r="PE166"/>
      <c r="PF166"/>
      <c r="PG166"/>
      <c r="PH166"/>
      <c r="PI166"/>
      <c r="PJ166"/>
      <c r="PK166"/>
      <c r="PL166"/>
      <c r="PM166"/>
      <c r="PN166"/>
      <c r="PO166"/>
      <c r="PP166"/>
      <c r="PQ166"/>
      <c r="PR166"/>
      <c r="PS166"/>
      <c r="PT166"/>
      <c r="PU166"/>
      <c r="PV166"/>
      <c r="PW166"/>
      <c r="PX166"/>
      <c r="PY166"/>
      <c r="PZ166"/>
      <c r="QA166"/>
      <c r="QB166"/>
      <c r="QC166"/>
      <c r="QD166"/>
      <c r="QE166"/>
      <c r="QF166"/>
      <c r="QG166"/>
      <c r="QH166"/>
      <c r="QI166"/>
      <c r="QJ166"/>
      <c r="QK166"/>
      <c r="QL166"/>
      <c r="QM166"/>
      <c r="QN166"/>
      <c r="QO166"/>
      <c r="QP166"/>
      <c r="QQ166"/>
      <c r="QR166"/>
      <c r="QS166"/>
      <c r="QT166"/>
      <c r="QU166"/>
      <c r="QV166"/>
      <c r="QW166"/>
      <c r="QX166"/>
      <c r="QY166"/>
      <c r="QZ166"/>
      <c r="RA166"/>
      <c r="RB166"/>
      <c r="RC166"/>
      <c r="RD166"/>
      <c r="RE166"/>
      <c r="RF166"/>
    </row>
    <row r="167" spans="1:474">
      <c r="A167" s="242">
        <v>80</v>
      </c>
      <c r="B167" s="242" t="s">
        <v>190</v>
      </c>
      <c r="C167" s="242" t="s">
        <v>111</v>
      </c>
      <c r="D167" s="233">
        <v>17.5</v>
      </c>
      <c r="E167" s="233">
        <v>17</v>
      </c>
      <c r="F167" s="233">
        <v>18</v>
      </c>
      <c r="G167" s="233"/>
      <c r="H167" s="233"/>
      <c r="I167" s="233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  <c r="IW167"/>
      <c r="IX167"/>
      <c r="IY167"/>
      <c r="IZ167"/>
      <c r="JA167"/>
      <c r="JB167"/>
      <c r="JC167"/>
      <c r="JD167"/>
      <c r="JE167"/>
      <c r="JF167"/>
      <c r="JG167"/>
      <c r="JH167"/>
      <c r="JI167"/>
      <c r="JJ167"/>
      <c r="JK167"/>
      <c r="JL167"/>
      <c r="JM167"/>
      <c r="JN167"/>
      <c r="JO167"/>
      <c r="JP167"/>
      <c r="JQ167"/>
      <c r="JR167"/>
      <c r="JS167"/>
      <c r="JT167"/>
      <c r="JU167"/>
      <c r="JV167"/>
      <c r="JW167"/>
      <c r="JX167"/>
      <c r="JY167"/>
      <c r="JZ167"/>
      <c r="KA167"/>
      <c r="KB167"/>
      <c r="KC167"/>
      <c r="KD167"/>
      <c r="KE167"/>
      <c r="KF167"/>
      <c r="KG167"/>
      <c r="KH167"/>
      <c r="KI167"/>
      <c r="KJ167"/>
      <c r="KK167"/>
      <c r="KL167"/>
      <c r="KM167"/>
      <c r="KN167"/>
      <c r="KO167"/>
      <c r="KP167"/>
      <c r="KQ167"/>
      <c r="KR167"/>
      <c r="KS167"/>
      <c r="KT167"/>
      <c r="KU167"/>
      <c r="KV167"/>
      <c r="KW167"/>
      <c r="KX167"/>
      <c r="KY167"/>
      <c r="KZ167"/>
      <c r="LA167"/>
      <c r="LB167"/>
      <c r="LC167"/>
      <c r="LD167"/>
      <c r="LE167"/>
      <c r="LF167"/>
      <c r="LG167"/>
      <c r="LH167"/>
      <c r="LI167"/>
      <c r="LJ167"/>
      <c r="LK167"/>
      <c r="LL167"/>
      <c r="LM167"/>
      <c r="LN167"/>
      <c r="LO167"/>
      <c r="LP167"/>
      <c r="LQ167"/>
      <c r="LR167"/>
      <c r="LS167"/>
      <c r="LT167"/>
      <c r="LU167"/>
      <c r="LV167"/>
      <c r="LW167"/>
      <c r="LX167"/>
      <c r="LY167"/>
      <c r="LZ167"/>
      <c r="MA167"/>
      <c r="MB167"/>
      <c r="MC167"/>
      <c r="MD167"/>
      <c r="ME167"/>
      <c r="MF167"/>
      <c r="MG167"/>
      <c r="MH167"/>
      <c r="MI167"/>
      <c r="MJ167"/>
      <c r="MK167"/>
      <c r="ML167"/>
      <c r="MM167"/>
      <c r="MN167"/>
      <c r="MO167"/>
      <c r="MP167"/>
      <c r="MQ167"/>
      <c r="MR167"/>
      <c r="MS167"/>
      <c r="MT167"/>
      <c r="MU167"/>
      <c r="MV167"/>
      <c r="MW167"/>
      <c r="MX167"/>
      <c r="MY167"/>
      <c r="MZ167"/>
      <c r="NA167"/>
      <c r="NB167"/>
      <c r="NC167"/>
      <c r="ND167"/>
      <c r="NE167"/>
      <c r="NF167"/>
      <c r="NG167"/>
      <c r="NH167"/>
      <c r="NI167"/>
      <c r="NJ167"/>
      <c r="NK167"/>
      <c r="NL167"/>
      <c r="NM167"/>
      <c r="NN167"/>
      <c r="NO167"/>
      <c r="NP167"/>
      <c r="NQ167"/>
      <c r="NR167"/>
      <c r="NS167"/>
      <c r="NT167"/>
      <c r="NU167"/>
      <c r="NV167"/>
      <c r="NW167"/>
      <c r="NX167"/>
      <c r="NY167"/>
      <c r="NZ167"/>
      <c r="OA167"/>
      <c r="OB167"/>
      <c r="OC167"/>
      <c r="OD167"/>
      <c r="OE167"/>
      <c r="OF167"/>
      <c r="OG167"/>
      <c r="OH167"/>
      <c r="OI167"/>
      <c r="OJ167"/>
      <c r="OK167"/>
      <c r="OL167"/>
      <c r="OM167"/>
      <c r="ON167"/>
      <c r="OO167"/>
      <c r="OP167"/>
      <c r="OQ167"/>
      <c r="OR167"/>
      <c r="OS167"/>
      <c r="OT167"/>
      <c r="OU167"/>
      <c r="OV167"/>
      <c r="OW167"/>
      <c r="OX167"/>
      <c r="OY167"/>
      <c r="OZ167"/>
      <c r="PA167"/>
      <c r="PB167"/>
      <c r="PC167"/>
      <c r="PD167"/>
      <c r="PE167"/>
      <c r="PF167"/>
      <c r="PG167"/>
      <c r="PH167"/>
      <c r="PI167"/>
      <c r="PJ167"/>
      <c r="PK167"/>
      <c r="PL167"/>
      <c r="PM167"/>
      <c r="PN167"/>
      <c r="PO167"/>
      <c r="PP167"/>
      <c r="PQ167"/>
      <c r="PR167"/>
      <c r="PS167"/>
      <c r="PT167"/>
      <c r="PU167"/>
      <c r="PV167"/>
      <c r="PW167"/>
      <c r="PX167"/>
      <c r="PY167"/>
      <c r="PZ167"/>
      <c r="QA167"/>
      <c r="QB167"/>
      <c r="QC167"/>
      <c r="QD167"/>
      <c r="QE167"/>
      <c r="QF167"/>
      <c r="QG167"/>
      <c r="QH167"/>
      <c r="QI167"/>
      <c r="QJ167"/>
      <c r="QK167"/>
      <c r="QL167"/>
      <c r="QM167"/>
      <c r="QN167"/>
      <c r="QO167"/>
      <c r="QP167"/>
      <c r="QQ167"/>
      <c r="QR167"/>
      <c r="QS167"/>
      <c r="QT167"/>
      <c r="QU167"/>
      <c r="QV167"/>
      <c r="QW167"/>
      <c r="QX167"/>
      <c r="QY167"/>
      <c r="QZ167"/>
      <c r="RA167"/>
      <c r="RB167"/>
      <c r="RC167"/>
      <c r="RD167"/>
      <c r="RE167"/>
      <c r="RF167"/>
    </row>
    <row r="168" spans="1:474">
      <c r="A168" s="242">
        <v>80</v>
      </c>
      <c r="B168" s="242" t="s">
        <v>229</v>
      </c>
      <c r="C168" s="242" t="s">
        <v>111</v>
      </c>
      <c r="D168" s="233">
        <v>18</v>
      </c>
      <c r="E168" s="233">
        <v>18</v>
      </c>
      <c r="F168" s="233">
        <v>18</v>
      </c>
      <c r="G168" s="233"/>
      <c r="H168" s="233"/>
      <c r="I168" s="233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  <c r="IW168"/>
      <c r="IX168"/>
      <c r="IY168"/>
      <c r="IZ168"/>
      <c r="JA168"/>
      <c r="JB168"/>
      <c r="JC168"/>
      <c r="JD168"/>
      <c r="JE168"/>
      <c r="JF168"/>
      <c r="JG168"/>
      <c r="JH168"/>
      <c r="JI168"/>
      <c r="JJ168"/>
      <c r="JK168"/>
      <c r="JL168"/>
      <c r="JM168"/>
      <c r="JN168"/>
      <c r="JO168"/>
      <c r="JP168"/>
      <c r="JQ168"/>
      <c r="JR168"/>
      <c r="JS168"/>
      <c r="JT168"/>
      <c r="JU168"/>
      <c r="JV168"/>
      <c r="JW168"/>
      <c r="JX168"/>
      <c r="JY168"/>
      <c r="JZ168"/>
      <c r="KA168"/>
      <c r="KB168"/>
      <c r="KC168"/>
      <c r="KD168"/>
      <c r="KE168"/>
      <c r="KF168"/>
      <c r="KG168"/>
      <c r="KH168"/>
      <c r="KI168"/>
      <c r="KJ168"/>
      <c r="KK168"/>
      <c r="KL168"/>
      <c r="KM168"/>
      <c r="KN168"/>
      <c r="KO168"/>
      <c r="KP168"/>
      <c r="KQ168"/>
      <c r="KR168"/>
      <c r="KS168"/>
      <c r="KT168"/>
      <c r="KU168"/>
      <c r="KV168"/>
      <c r="KW168"/>
      <c r="KX168"/>
      <c r="KY168"/>
      <c r="KZ168"/>
      <c r="LA168"/>
      <c r="LB168"/>
      <c r="LC168"/>
      <c r="LD168"/>
      <c r="LE168"/>
      <c r="LF168"/>
      <c r="LG168"/>
      <c r="LH168"/>
      <c r="LI168"/>
      <c r="LJ168"/>
      <c r="LK168"/>
      <c r="LL168"/>
      <c r="LM168"/>
      <c r="LN168"/>
      <c r="LO168"/>
      <c r="LP168"/>
      <c r="LQ168"/>
      <c r="LR168"/>
      <c r="LS168"/>
      <c r="LT168"/>
      <c r="LU168"/>
      <c r="LV168"/>
      <c r="LW168"/>
      <c r="LX168"/>
      <c r="LY168"/>
      <c r="LZ168"/>
      <c r="MA168"/>
      <c r="MB168"/>
      <c r="MC168"/>
      <c r="MD168"/>
      <c r="ME168"/>
      <c r="MF168"/>
      <c r="MG168"/>
      <c r="MH168"/>
      <c r="MI168"/>
      <c r="MJ168"/>
      <c r="MK168"/>
      <c r="ML168"/>
      <c r="MM168"/>
      <c r="MN168"/>
      <c r="MO168"/>
      <c r="MP168"/>
      <c r="MQ168"/>
      <c r="MR168"/>
      <c r="MS168"/>
      <c r="MT168"/>
      <c r="MU168"/>
      <c r="MV168"/>
      <c r="MW168"/>
      <c r="MX168"/>
      <c r="MY168"/>
      <c r="MZ168"/>
      <c r="NA168"/>
      <c r="NB168"/>
      <c r="NC168"/>
      <c r="ND168"/>
      <c r="NE168"/>
      <c r="NF168"/>
      <c r="NG168"/>
      <c r="NH168"/>
      <c r="NI168"/>
      <c r="NJ168"/>
      <c r="NK168"/>
      <c r="NL168"/>
      <c r="NM168"/>
      <c r="NN168"/>
      <c r="NO168"/>
      <c r="NP168"/>
      <c r="NQ168"/>
      <c r="NR168"/>
      <c r="NS168"/>
      <c r="NT168"/>
      <c r="NU168"/>
      <c r="NV168"/>
      <c r="NW168"/>
      <c r="NX168"/>
      <c r="NY168"/>
      <c r="NZ168"/>
      <c r="OA168"/>
      <c r="OB168"/>
      <c r="OC168"/>
      <c r="OD168"/>
      <c r="OE168"/>
      <c r="OF168"/>
      <c r="OG168"/>
      <c r="OH168"/>
      <c r="OI168"/>
      <c r="OJ168"/>
      <c r="OK168"/>
      <c r="OL168"/>
      <c r="OM168"/>
      <c r="ON168"/>
      <c r="OO168"/>
      <c r="OP168"/>
      <c r="OQ168"/>
      <c r="OR168"/>
      <c r="OS168"/>
      <c r="OT168"/>
      <c r="OU168"/>
      <c r="OV168"/>
      <c r="OW168"/>
      <c r="OX168"/>
      <c r="OY168"/>
      <c r="OZ168"/>
      <c r="PA168"/>
      <c r="PB168"/>
      <c r="PC168"/>
      <c r="PD168"/>
      <c r="PE168"/>
      <c r="PF168"/>
      <c r="PG168"/>
      <c r="PH168"/>
      <c r="PI168"/>
      <c r="PJ168"/>
      <c r="PK168"/>
      <c r="PL168"/>
      <c r="PM168"/>
      <c r="PN168"/>
      <c r="PO168"/>
      <c r="PP168"/>
      <c r="PQ168"/>
      <c r="PR168"/>
      <c r="PS168"/>
      <c r="PT168"/>
      <c r="PU168"/>
      <c r="PV168"/>
      <c r="PW168"/>
      <c r="PX168"/>
      <c r="PY168"/>
      <c r="PZ168"/>
      <c r="QA168"/>
      <c r="QB168"/>
      <c r="QC168"/>
      <c r="QD168"/>
      <c r="QE168"/>
      <c r="QF168"/>
      <c r="QG168"/>
      <c r="QH168"/>
      <c r="QI168"/>
      <c r="QJ168"/>
      <c r="QK168"/>
      <c r="QL168"/>
      <c r="QM168"/>
      <c r="QN168"/>
      <c r="QO168"/>
      <c r="QP168"/>
      <c r="QQ168"/>
      <c r="QR168"/>
      <c r="QS168"/>
      <c r="QT168"/>
      <c r="QU168"/>
      <c r="QV168"/>
      <c r="QW168"/>
      <c r="QX168"/>
      <c r="QY168"/>
      <c r="QZ168"/>
      <c r="RA168"/>
      <c r="RB168"/>
      <c r="RC168"/>
      <c r="RD168"/>
      <c r="RE168"/>
      <c r="RF168"/>
    </row>
    <row r="169" spans="1:474">
      <c r="A169" s="242">
        <v>80</v>
      </c>
      <c r="B169" s="242" t="s">
        <v>179</v>
      </c>
      <c r="C169" s="242" t="s">
        <v>111</v>
      </c>
      <c r="D169" s="233">
        <v>16.5</v>
      </c>
      <c r="E169" s="233">
        <v>15</v>
      </c>
      <c r="F169" s="233">
        <v>18</v>
      </c>
      <c r="G169" s="233"/>
      <c r="H169" s="233"/>
      <c r="I169" s="233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  <c r="IW169"/>
      <c r="IX169"/>
      <c r="IY169"/>
      <c r="IZ169"/>
      <c r="JA169"/>
      <c r="JB169"/>
      <c r="JC169"/>
      <c r="JD169"/>
      <c r="JE169"/>
      <c r="JF169"/>
      <c r="JG169"/>
      <c r="JH169"/>
      <c r="JI169"/>
      <c r="JJ169"/>
      <c r="JK169"/>
      <c r="JL169"/>
      <c r="JM169"/>
      <c r="JN169"/>
      <c r="JO169"/>
      <c r="JP169"/>
      <c r="JQ169"/>
      <c r="JR169"/>
      <c r="JS169"/>
      <c r="JT169"/>
      <c r="JU169"/>
      <c r="JV169"/>
      <c r="JW169"/>
      <c r="JX169"/>
      <c r="JY169"/>
      <c r="JZ169"/>
      <c r="KA169"/>
      <c r="KB169"/>
      <c r="KC169"/>
      <c r="KD169"/>
      <c r="KE169"/>
      <c r="KF169"/>
      <c r="KG169"/>
      <c r="KH169"/>
      <c r="KI169"/>
      <c r="KJ169"/>
      <c r="KK169"/>
      <c r="KL169"/>
      <c r="KM169"/>
      <c r="KN169"/>
      <c r="KO169"/>
      <c r="KP169"/>
      <c r="KQ169"/>
      <c r="KR169"/>
      <c r="KS169"/>
      <c r="KT169"/>
      <c r="KU169"/>
      <c r="KV169"/>
      <c r="KW169"/>
      <c r="KX169"/>
      <c r="KY169"/>
      <c r="KZ169"/>
      <c r="LA169"/>
      <c r="LB169"/>
      <c r="LC169"/>
      <c r="LD169"/>
      <c r="LE169"/>
      <c r="LF169"/>
      <c r="LG169"/>
      <c r="LH169"/>
      <c r="LI169"/>
      <c r="LJ169"/>
      <c r="LK169"/>
      <c r="LL169"/>
      <c r="LM169"/>
      <c r="LN169"/>
      <c r="LO169"/>
      <c r="LP169"/>
      <c r="LQ169"/>
      <c r="LR169"/>
      <c r="LS169"/>
      <c r="LT169"/>
      <c r="LU169"/>
      <c r="LV169"/>
      <c r="LW169"/>
      <c r="LX169"/>
      <c r="LY169"/>
      <c r="LZ169"/>
      <c r="MA169"/>
      <c r="MB169"/>
      <c r="MC169"/>
      <c r="MD169"/>
      <c r="ME169"/>
      <c r="MF169"/>
      <c r="MG169"/>
      <c r="MH169"/>
      <c r="MI169"/>
      <c r="MJ169"/>
      <c r="MK169"/>
      <c r="ML169"/>
      <c r="MM169"/>
      <c r="MN169"/>
      <c r="MO169"/>
      <c r="MP169"/>
      <c r="MQ169"/>
      <c r="MR169"/>
      <c r="MS169"/>
      <c r="MT169"/>
      <c r="MU169"/>
      <c r="MV169"/>
      <c r="MW169"/>
      <c r="MX169"/>
      <c r="MY169"/>
      <c r="MZ169"/>
      <c r="NA169"/>
      <c r="NB169"/>
      <c r="NC169"/>
      <c r="ND169"/>
      <c r="NE169"/>
      <c r="NF169"/>
      <c r="NG169"/>
      <c r="NH169"/>
      <c r="NI169"/>
      <c r="NJ169"/>
      <c r="NK169"/>
      <c r="NL169"/>
      <c r="NM169"/>
      <c r="NN169"/>
      <c r="NO169"/>
      <c r="NP169"/>
      <c r="NQ169"/>
      <c r="NR169"/>
      <c r="NS169"/>
      <c r="NT169"/>
      <c r="NU169"/>
      <c r="NV169"/>
      <c r="NW169"/>
      <c r="NX169"/>
      <c r="NY169"/>
      <c r="NZ169"/>
      <c r="OA169"/>
      <c r="OB169"/>
      <c r="OC169"/>
      <c r="OD169"/>
      <c r="OE169"/>
      <c r="OF169"/>
      <c r="OG169"/>
      <c r="OH169"/>
      <c r="OI169"/>
      <c r="OJ169"/>
      <c r="OK169"/>
      <c r="OL169"/>
      <c r="OM169"/>
      <c r="ON169"/>
      <c r="OO169"/>
      <c r="OP169"/>
      <c r="OQ169"/>
      <c r="OR169"/>
      <c r="OS169"/>
      <c r="OT169"/>
      <c r="OU169"/>
      <c r="OV169"/>
      <c r="OW169"/>
      <c r="OX169"/>
      <c r="OY169"/>
      <c r="OZ169"/>
      <c r="PA169"/>
      <c r="PB169"/>
      <c r="PC169"/>
      <c r="PD169"/>
      <c r="PE169"/>
      <c r="PF169"/>
      <c r="PG169"/>
      <c r="PH169"/>
      <c r="PI169"/>
      <c r="PJ169"/>
      <c r="PK169"/>
      <c r="PL169"/>
      <c r="PM169"/>
      <c r="PN169"/>
      <c r="PO169"/>
      <c r="PP169"/>
      <c r="PQ169"/>
      <c r="PR169"/>
      <c r="PS169"/>
      <c r="PT169"/>
      <c r="PU169"/>
      <c r="PV169"/>
      <c r="PW169"/>
      <c r="PX169"/>
      <c r="PY169"/>
      <c r="PZ169"/>
      <c r="QA169"/>
      <c r="QB169"/>
      <c r="QC169"/>
      <c r="QD169"/>
      <c r="QE169"/>
      <c r="QF169"/>
      <c r="QG169"/>
      <c r="QH169"/>
      <c r="QI169"/>
      <c r="QJ169"/>
      <c r="QK169"/>
      <c r="QL169"/>
      <c r="QM169"/>
      <c r="QN169"/>
      <c r="QO169"/>
      <c r="QP169"/>
      <c r="QQ169"/>
      <c r="QR169"/>
      <c r="QS169"/>
      <c r="QT169"/>
      <c r="QU169"/>
      <c r="QV169"/>
      <c r="QW169"/>
      <c r="QX169"/>
      <c r="QY169"/>
      <c r="QZ169"/>
      <c r="RA169"/>
      <c r="RB169"/>
      <c r="RC169"/>
      <c r="RD169"/>
      <c r="RE169"/>
      <c r="RF169"/>
    </row>
    <row r="170" spans="1:474">
      <c r="A170" s="242">
        <v>80</v>
      </c>
      <c r="B170" s="242" t="s">
        <v>176</v>
      </c>
      <c r="C170" s="242" t="s">
        <v>111</v>
      </c>
      <c r="D170" s="233">
        <v>20</v>
      </c>
      <c r="E170" s="233">
        <v>20</v>
      </c>
      <c r="F170" s="233">
        <v>20</v>
      </c>
      <c r="G170" s="233"/>
      <c r="H170" s="233"/>
      <c r="I170" s="233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  <c r="IW170"/>
      <c r="IX170"/>
      <c r="IY170"/>
      <c r="IZ170"/>
      <c r="JA170"/>
      <c r="JB170"/>
      <c r="JC170"/>
      <c r="JD170"/>
      <c r="JE170"/>
      <c r="JF170"/>
      <c r="JG170"/>
      <c r="JH170"/>
      <c r="JI170"/>
      <c r="JJ170"/>
      <c r="JK170"/>
      <c r="JL170"/>
      <c r="JM170"/>
      <c r="JN170"/>
      <c r="JO170"/>
      <c r="JP170"/>
      <c r="JQ170"/>
      <c r="JR170"/>
      <c r="JS170"/>
      <c r="JT170"/>
      <c r="JU170"/>
      <c r="JV170"/>
      <c r="JW170"/>
      <c r="JX170"/>
      <c r="JY170"/>
      <c r="JZ170"/>
      <c r="KA170"/>
      <c r="KB170"/>
      <c r="KC170"/>
      <c r="KD170"/>
      <c r="KE170"/>
      <c r="KF170"/>
      <c r="KG170"/>
      <c r="KH170"/>
      <c r="KI170"/>
      <c r="KJ170"/>
      <c r="KK170"/>
      <c r="KL170"/>
      <c r="KM170"/>
      <c r="KN170"/>
      <c r="KO170"/>
      <c r="KP170"/>
      <c r="KQ170"/>
      <c r="KR170"/>
      <c r="KS170"/>
      <c r="KT170"/>
      <c r="KU170"/>
      <c r="KV170"/>
      <c r="KW170"/>
      <c r="KX170"/>
      <c r="KY170"/>
      <c r="KZ170"/>
      <c r="LA170"/>
      <c r="LB170"/>
      <c r="LC170"/>
      <c r="LD170"/>
      <c r="LE170"/>
      <c r="LF170"/>
      <c r="LG170"/>
      <c r="LH170"/>
      <c r="LI170"/>
      <c r="LJ170"/>
      <c r="LK170"/>
      <c r="LL170"/>
      <c r="LM170"/>
      <c r="LN170"/>
      <c r="LO170"/>
      <c r="LP170"/>
      <c r="LQ170"/>
      <c r="LR170"/>
      <c r="LS170"/>
      <c r="LT170"/>
      <c r="LU170"/>
      <c r="LV170"/>
      <c r="LW170"/>
      <c r="LX170"/>
      <c r="LY170"/>
      <c r="LZ170"/>
      <c r="MA170"/>
      <c r="MB170"/>
      <c r="MC170"/>
      <c r="MD170"/>
      <c r="ME170"/>
      <c r="MF170"/>
      <c r="MG170"/>
      <c r="MH170"/>
      <c r="MI170"/>
      <c r="MJ170"/>
      <c r="MK170"/>
      <c r="ML170"/>
      <c r="MM170"/>
      <c r="MN170"/>
      <c r="MO170"/>
      <c r="MP170"/>
      <c r="MQ170"/>
      <c r="MR170"/>
      <c r="MS170"/>
      <c r="MT170"/>
      <c r="MU170"/>
      <c r="MV170"/>
      <c r="MW170"/>
      <c r="MX170"/>
      <c r="MY170"/>
      <c r="MZ170"/>
      <c r="NA170"/>
      <c r="NB170"/>
      <c r="NC170"/>
      <c r="ND170"/>
      <c r="NE170"/>
      <c r="NF170"/>
      <c r="NG170"/>
      <c r="NH170"/>
      <c r="NI170"/>
      <c r="NJ170"/>
      <c r="NK170"/>
      <c r="NL170"/>
      <c r="NM170"/>
      <c r="NN170"/>
      <c r="NO170"/>
      <c r="NP170"/>
      <c r="NQ170"/>
      <c r="NR170"/>
      <c r="NS170"/>
      <c r="NT170"/>
      <c r="NU170"/>
      <c r="NV170"/>
      <c r="NW170"/>
      <c r="NX170"/>
      <c r="NY170"/>
      <c r="NZ170"/>
      <c r="OA170"/>
      <c r="OB170"/>
      <c r="OC170"/>
      <c r="OD170"/>
      <c r="OE170"/>
      <c r="OF170"/>
      <c r="OG170"/>
      <c r="OH170"/>
      <c r="OI170"/>
      <c r="OJ170"/>
      <c r="OK170"/>
      <c r="OL170"/>
      <c r="OM170"/>
      <c r="ON170"/>
      <c r="OO170"/>
      <c r="OP170"/>
      <c r="OQ170"/>
      <c r="OR170"/>
      <c r="OS170"/>
      <c r="OT170"/>
      <c r="OU170"/>
      <c r="OV170"/>
      <c r="OW170"/>
      <c r="OX170"/>
      <c r="OY170"/>
      <c r="OZ170"/>
      <c r="PA170"/>
      <c r="PB170"/>
      <c r="PC170"/>
      <c r="PD170"/>
      <c r="PE170"/>
      <c r="PF170"/>
      <c r="PG170"/>
      <c r="PH170"/>
      <c r="PI170"/>
      <c r="PJ170"/>
      <c r="PK170"/>
      <c r="PL170"/>
      <c r="PM170"/>
      <c r="PN170"/>
      <c r="PO170"/>
      <c r="PP170"/>
      <c r="PQ170"/>
      <c r="PR170"/>
      <c r="PS170"/>
      <c r="PT170"/>
      <c r="PU170"/>
      <c r="PV170"/>
      <c r="PW170"/>
      <c r="PX170"/>
      <c r="PY170"/>
      <c r="PZ170"/>
      <c r="QA170"/>
      <c r="QB170"/>
      <c r="QC170"/>
      <c r="QD170"/>
      <c r="QE170"/>
      <c r="QF170"/>
      <c r="QG170"/>
      <c r="QH170"/>
      <c r="QI170"/>
      <c r="QJ170"/>
      <c r="QK170"/>
      <c r="QL170"/>
      <c r="QM170"/>
      <c r="QN170"/>
      <c r="QO170"/>
      <c r="QP170"/>
      <c r="QQ170"/>
      <c r="QR170"/>
      <c r="QS170"/>
      <c r="QT170"/>
      <c r="QU170"/>
      <c r="QV170"/>
      <c r="QW170"/>
      <c r="QX170"/>
      <c r="QY170"/>
      <c r="QZ170"/>
      <c r="RA170"/>
      <c r="RB170"/>
      <c r="RC170"/>
      <c r="RD170"/>
      <c r="RE170"/>
      <c r="RF170"/>
    </row>
    <row r="171" spans="1:474">
      <c r="A171" s="242">
        <v>80</v>
      </c>
      <c r="B171" s="242" t="s">
        <v>182</v>
      </c>
      <c r="C171" s="242" t="s">
        <v>111</v>
      </c>
      <c r="D171" s="233">
        <v>15</v>
      </c>
      <c r="E171" s="233">
        <v>15</v>
      </c>
      <c r="F171" s="233">
        <v>15</v>
      </c>
      <c r="G171" s="233"/>
      <c r="H171" s="233"/>
      <c r="I171" s="233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  <c r="IW171"/>
      <c r="IX171"/>
      <c r="IY171"/>
      <c r="IZ171"/>
      <c r="JA171"/>
      <c r="JB171"/>
      <c r="JC171"/>
      <c r="JD171"/>
      <c r="JE171"/>
      <c r="JF171"/>
      <c r="JG171"/>
      <c r="JH171"/>
      <c r="JI171"/>
      <c r="JJ171"/>
      <c r="JK171"/>
      <c r="JL171"/>
      <c r="JM171"/>
      <c r="JN171"/>
      <c r="JO171"/>
      <c r="JP171"/>
      <c r="JQ171"/>
      <c r="JR171"/>
      <c r="JS171"/>
      <c r="JT171"/>
      <c r="JU171"/>
      <c r="JV171"/>
      <c r="JW171"/>
      <c r="JX171"/>
      <c r="JY171"/>
      <c r="JZ171"/>
      <c r="KA171"/>
      <c r="KB171"/>
      <c r="KC171"/>
      <c r="KD171"/>
      <c r="KE171"/>
      <c r="KF171"/>
      <c r="KG171"/>
      <c r="KH171"/>
      <c r="KI171"/>
      <c r="KJ171"/>
      <c r="KK171"/>
      <c r="KL171"/>
      <c r="KM171"/>
      <c r="KN171"/>
      <c r="KO171"/>
      <c r="KP171"/>
      <c r="KQ171"/>
      <c r="KR171"/>
      <c r="KS171"/>
      <c r="KT171"/>
      <c r="KU171"/>
      <c r="KV171"/>
      <c r="KW171"/>
      <c r="KX171"/>
      <c r="KY171"/>
      <c r="KZ171"/>
      <c r="LA171"/>
      <c r="LB171"/>
      <c r="LC171"/>
      <c r="LD171"/>
      <c r="LE171"/>
      <c r="LF171"/>
      <c r="LG171"/>
      <c r="LH171"/>
      <c r="LI171"/>
      <c r="LJ171"/>
      <c r="LK171"/>
      <c r="LL171"/>
      <c r="LM171"/>
      <c r="LN171"/>
      <c r="LO171"/>
      <c r="LP171"/>
      <c r="LQ171"/>
      <c r="LR171"/>
      <c r="LS171"/>
      <c r="LT171"/>
      <c r="LU171"/>
      <c r="LV171"/>
      <c r="LW171"/>
      <c r="LX171"/>
      <c r="LY171"/>
      <c r="LZ171"/>
      <c r="MA171"/>
      <c r="MB171"/>
      <c r="MC171"/>
      <c r="MD171"/>
      <c r="ME171"/>
      <c r="MF171"/>
      <c r="MG171"/>
      <c r="MH171"/>
      <c r="MI171"/>
      <c r="MJ171"/>
      <c r="MK171"/>
      <c r="ML171"/>
      <c r="MM171"/>
      <c r="MN171"/>
      <c r="MO171"/>
      <c r="MP171"/>
      <c r="MQ171"/>
      <c r="MR171"/>
      <c r="MS171"/>
      <c r="MT171"/>
      <c r="MU171"/>
      <c r="MV171"/>
      <c r="MW171"/>
      <c r="MX171"/>
      <c r="MY171"/>
      <c r="MZ171"/>
      <c r="NA171"/>
      <c r="NB171"/>
      <c r="NC171"/>
      <c r="ND171"/>
      <c r="NE171"/>
      <c r="NF171"/>
      <c r="NG171"/>
      <c r="NH171"/>
      <c r="NI171"/>
      <c r="NJ171"/>
      <c r="NK171"/>
      <c r="NL171"/>
      <c r="NM171"/>
      <c r="NN171"/>
      <c r="NO171"/>
      <c r="NP171"/>
      <c r="NQ171"/>
      <c r="NR171"/>
      <c r="NS171"/>
      <c r="NT171"/>
      <c r="NU171"/>
      <c r="NV171"/>
      <c r="NW171"/>
      <c r="NX171"/>
      <c r="NY171"/>
      <c r="NZ171"/>
      <c r="OA171"/>
      <c r="OB171"/>
      <c r="OC171"/>
      <c r="OD171"/>
      <c r="OE171"/>
      <c r="OF171"/>
      <c r="OG171"/>
      <c r="OH171"/>
      <c r="OI171"/>
      <c r="OJ171"/>
      <c r="OK171"/>
      <c r="OL171"/>
      <c r="OM171"/>
      <c r="ON171"/>
      <c r="OO171"/>
      <c r="OP171"/>
      <c r="OQ171"/>
      <c r="OR171"/>
      <c r="OS171"/>
      <c r="OT171"/>
      <c r="OU171"/>
      <c r="OV171"/>
      <c r="OW171"/>
      <c r="OX171"/>
      <c r="OY171"/>
      <c r="OZ171"/>
      <c r="PA171"/>
      <c r="PB171"/>
      <c r="PC171"/>
      <c r="PD171"/>
      <c r="PE171"/>
      <c r="PF171"/>
      <c r="PG171"/>
      <c r="PH171"/>
      <c r="PI171"/>
      <c r="PJ171"/>
      <c r="PK171"/>
      <c r="PL171"/>
      <c r="PM171"/>
      <c r="PN171"/>
      <c r="PO171"/>
      <c r="PP171"/>
      <c r="PQ171"/>
      <c r="PR171"/>
      <c r="PS171"/>
      <c r="PT171"/>
      <c r="PU171"/>
      <c r="PV171"/>
      <c r="PW171"/>
      <c r="PX171"/>
      <c r="PY171"/>
      <c r="PZ171"/>
      <c r="QA171"/>
      <c r="QB171"/>
      <c r="QC171"/>
      <c r="QD171"/>
      <c r="QE171"/>
      <c r="QF171"/>
      <c r="QG171"/>
      <c r="QH171"/>
      <c r="QI171"/>
      <c r="QJ171"/>
      <c r="QK171"/>
      <c r="QL171"/>
      <c r="QM171"/>
      <c r="QN171"/>
      <c r="QO171"/>
      <c r="QP171"/>
      <c r="QQ171"/>
      <c r="QR171"/>
      <c r="QS171"/>
      <c r="QT171"/>
      <c r="QU171"/>
      <c r="QV171"/>
      <c r="QW171"/>
      <c r="QX171"/>
      <c r="QY171"/>
      <c r="QZ171"/>
      <c r="RA171"/>
      <c r="RB171"/>
      <c r="RC171"/>
      <c r="RD171"/>
      <c r="RE171"/>
      <c r="RF171"/>
    </row>
    <row r="172" spans="1:474">
      <c r="A172" s="242">
        <v>84</v>
      </c>
      <c r="B172" s="242" t="s">
        <v>190</v>
      </c>
      <c r="C172" s="242" t="s">
        <v>115</v>
      </c>
      <c r="D172" s="233">
        <v>12.25</v>
      </c>
      <c r="E172" s="233">
        <v>12</v>
      </c>
      <c r="F172" s="233">
        <v>13</v>
      </c>
      <c r="G172" s="233"/>
      <c r="H172" s="233"/>
      <c r="I172" s="233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  <c r="IU172"/>
      <c r="IV172"/>
      <c r="IW172"/>
      <c r="IX172"/>
      <c r="IY172"/>
      <c r="IZ172"/>
      <c r="JA172"/>
      <c r="JB172"/>
      <c r="JC172"/>
      <c r="JD172"/>
      <c r="JE172"/>
      <c r="JF172"/>
      <c r="JG172"/>
      <c r="JH172"/>
      <c r="JI172"/>
      <c r="JJ172"/>
      <c r="JK172"/>
      <c r="JL172"/>
      <c r="JM172"/>
      <c r="JN172"/>
      <c r="JO172"/>
      <c r="JP172"/>
      <c r="JQ172"/>
      <c r="JR172"/>
      <c r="JS172"/>
      <c r="JT172"/>
      <c r="JU172"/>
      <c r="JV172"/>
      <c r="JW172"/>
      <c r="JX172"/>
      <c r="JY172"/>
      <c r="JZ172"/>
      <c r="KA172"/>
      <c r="KB172"/>
      <c r="KC172"/>
      <c r="KD172"/>
      <c r="KE172"/>
      <c r="KF172"/>
      <c r="KG172"/>
      <c r="KH172"/>
      <c r="KI172"/>
      <c r="KJ172"/>
      <c r="KK172"/>
      <c r="KL172"/>
      <c r="KM172"/>
      <c r="KN172"/>
      <c r="KO172"/>
      <c r="KP172"/>
      <c r="KQ172"/>
      <c r="KR172"/>
      <c r="KS172"/>
      <c r="KT172"/>
      <c r="KU172"/>
      <c r="KV172"/>
      <c r="KW172"/>
      <c r="KX172"/>
      <c r="KY172"/>
      <c r="KZ172"/>
      <c r="LA172"/>
      <c r="LB172"/>
      <c r="LC172"/>
      <c r="LD172"/>
      <c r="LE172"/>
      <c r="LF172"/>
      <c r="LG172"/>
      <c r="LH172"/>
      <c r="LI172"/>
      <c r="LJ172"/>
      <c r="LK172"/>
      <c r="LL172"/>
      <c r="LM172"/>
      <c r="LN172"/>
      <c r="LO172"/>
      <c r="LP172"/>
      <c r="LQ172"/>
      <c r="LR172"/>
      <c r="LS172"/>
      <c r="LT172"/>
      <c r="LU172"/>
      <c r="LV172"/>
      <c r="LW172"/>
      <c r="LX172"/>
      <c r="LY172"/>
      <c r="LZ172"/>
      <c r="MA172"/>
      <c r="MB172"/>
      <c r="MC172"/>
      <c r="MD172"/>
      <c r="ME172"/>
      <c r="MF172"/>
      <c r="MG172"/>
      <c r="MH172"/>
      <c r="MI172"/>
      <c r="MJ172"/>
      <c r="MK172"/>
      <c r="ML172"/>
      <c r="MM172"/>
      <c r="MN172"/>
      <c r="MO172"/>
      <c r="MP172"/>
      <c r="MQ172"/>
      <c r="MR172"/>
      <c r="MS172"/>
      <c r="MT172"/>
      <c r="MU172"/>
      <c r="MV172"/>
      <c r="MW172"/>
      <c r="MX172"/>
      <c r="MY172"/>
      <c r="MZ172"/>
      <c r="NA172"/>
      <c r="NB172"/>
      <c r="NC172"/>
      <c r="ND172"/>
      <c r="NE172"/>
      <c r="NF172"/>
      <c r="NG172"/>
      <c r="NH172"/>
      <c r="NI172"/>
      <c r="NJ172"/>
      <c r="NK172"/>
      <c r="NL172"/>
      <c r="NM172"/>
      <c r="NN172"/>
      <c r="NO172"/>
      <c r="NP172"/>
      <c r="NQ172"/>
      <c r="NR172"/>
      <c r="NS172"/>
      <c r="NT172"/>
      <c r="NU172"/>
      <c r="NV172"/>
      <c r="NW172"/>
      <c r="NX172"/>
      <c r="NY172"/>
      <c r="NZ172"/>
      <c r="OA172"/>
      <c r="OB172"/>
      <c r="OC172"/>
      <c r="OD172"/>
      <c r="OE172"/>
      <c r="OF172"/>
      <c r="OG172"/>
      <c r="OH172"/>
      <c r="OI172"/>
      <c r="OJ172"/>
      <c r="OK172"/>
      <c r="OL172"/>
      <c r="OM172"/>
      <c r="ON172"/>
      <c r="OO172"/>
      <c r="OP172"/>
      <c r="OQ172"/>
      <c r="OR172"/>
      <c r="OS172"/>
      <c r="OT172"/>
      <c r="OU172"/>
      <c r="OV172"/>
      <c r="OW172"/>
      <c r="OX172"/>
      <c r="OY172"/>
      <c r="OZ172"/>
      <c r="PA172"/>
      <c r="PB172"/>
      <c r="PC172"/>
      <c r="PD172"/>
      <c r="PE172"/>
      <c r="PF172"/>
      <c r="PG172"/>
      <c r="PH172"/>
      <c r="PI172"/>
      <c r="PJ172"/>
      <c r="PK172"/>
      <c r="PL172"/>
      <c r="PM172"/>
      <c r="PN172"/>
      <c r="PO172"/>
      <c r="PP172"/>
      <c r="PQ172"/>
      <c r="PR172"/>
      <c r="PS172"/>
      <c r="PT172"/>
      <c r="PU172"/>
      <c r="PV172"/>
      <c r="PW172"/>
      <c r="PX172"/>
      <c r="PY172"/>
      <c r="PZ172"/>
      <c r="QA172"/>
      <c r="QB172"/>
      <c r="QC172"/>
      <c r="QD172"/>
      <c r="QE172"/>
      <c r="QF172"/>
      <c r="QG172"/>
      <c r="QH172"/>
      <c r="QI172"/>
      <c r="QJ172"/>
      <c r="QK172"/>
      <c r="QL172"/>
      <c r="QM172"/>
      <c r="QN172"/>
      <c r="QO172"/>
      <c r="QP172"/>
      <c r="QQ172"/>
      <c r="QR172"/>
      <c r="QS172"/>
      <c r="QT172"/>
      <c r="QU172"/>
      <c r="QV172"/>
      <c r="QW172"/>
      <c r="QX172"/>
      <c r="QY172"/>
      <c r="QZ172"/>
      <c r="RA172"/>
      <c r="RB172"/>
      <c r="RC172"/>
      <c r="RD172"/>
      <c r="RE172"/>
      <c r="RF172"/>
    </row>
    <row r="173" spans="1:474">
      <c r="A173" s="242">
        <v>84</v>
      </c>
      <c r="B173" s="242" t="s">
        <v>179</v>
      </c>
      <c r="C173" s="242" t="s">
        <v>115</v>
      </c>
      <c r="D173" s="233">
        <v>15</v>
      </c>
      <c r="E173" s="233">
        <v>15</v>
      </c>
      <c r="F173" s="233">
        <v>15</v>
      </c>
      <c r="G173" s="233"/>
      <c r="H173" s="233"/>
      <c r="I173" s="23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  <c r="IU173"/>
      <c r="IV173"/>
      <c r="IW173"/>
      <c r="IX173"/>
      <c r="IY173"/>
      <c r="IZ173"/>
      <c r="JA173"/>
      <c r="JB173"/>
      <c r="JC173"/>
      <c r="JD173"/>
      <c r="JE173"/>
      <c r="JF173"/>
      <c r="JG173"/>
      <c r="JH173"/>
      <c r="JI173"/>
      <c r="JJ173"/>
      <c r="JK173"/>
      <c r="JL173"/>
      <c r="JM173"/>
      <c r="JN173"/>
      <c r="JO173"/>
      <c r="JP173"/>
      <c r="JQ173"/>
      <c r="JR173"/>
      <c r="JS173"/>
      <c r="JT173"/>
      <c r="JU173"/>
      <c r="JV173"/>
      <c r="JW173"/>
      <c r="JX173"/>
      <c r="JY173"/>
      <c r="JZ173"/>
      <c r="KA173"/>
      <c r="KB173"/>
      <c r="KC173"/>
      <c r="KD173"/>
      <c r="KE173"/>
      <c r="KF173"/>
      <c r="KG173"/>
      <c r="KH173"/>
      <c r="KI173"/>
      <c r="KJ173"/>
      <c r="KK173"/>
      <c r="KL173"/>
      <c r="KM173"/>
      <c r="KN173"/>
      <c r="KO173"/>
      <c r="KP173"/>
      <c r="KQ173"/>
      <c r="KR173"/>
      <c r="KS173"/>
      <c r="KT173"/>
      <c r="KU173"/>
      <c r="KV173"/>
      <c r="KW173"/>
      <c r="KX173"/>
      <c r="KY173"/>
      <c r="KZ173"/>
      <c r="LA173"/>
      <c r="LB173"/>
      <c r="LC173"/>
      <c r="LD173"/>
      <c r="LE173"/>
      <c r="LF173"/>
      <c r="LG173"/>
      <c r="LH173"/>
      <c r="LI173"/>
      <c r="LJ173"/>
      <c r="LK173"/>
      <c r="LL173"/>
      <c r="LM173"/>
      <c r="LN173"/>
      <c r="LO173"/>
      <c r="LP173"/>
      <c r="LQ173"/>
      <c r="LR173"/>
      <c r="LS173"/>
      <c r="LT173"/>
      <c r="LU173"/>
      <c r="LV173"/>
      <c r="LW173"/>
      <c r="LX173"/>
      <c r="LY173"/>
      <c r="LZ173"/>
      <c r="MA173"/>
      <c r="MB173"/>
      <c r="MC173"/>
      <c r="MD173"/>
      <c r="ME173"/>
      <c r="MF173"/>
      <c r="MG173"/>
      <c r="MH173"/>
      <c r="MI173"/>
      <c r="MJ173"/>
      <c r="MK173"/>
      <c r="ML173"/>
      <c r="MM173"/>
      <c r="MN173"/>
      <c r="MO173"/>
      <c r="MP173"/>
      <c r="MQ173"/>
      <c r="MR173"/>
      <c r="MS173"/>
      <c r="MT173"/>
      <c r="MU173"/>
      <c r="MV173"/>
      <c r="MW173"/>
      <c r="MX173"/>
      <c r="MY173"/>
      <c r="MZ173"/>
      <c r="NA173"/>
      <c r="NB173"/>
      <c r="NC173"/>
      <c r="ND173"/>
      <c r="NE173"/>
      <c r="NF173"/>
      <c r="NG173"/>
      <c r="NH173"/>
      <c r="NI173"/>
      <c r="NJ173"/>
      <c r="NK173"/>
      <c r="NL173"/>
      <c r="NM173"/>
      <c r="NN173"/>
      <c r="NO173"/>
      <c r="NP173"/>
      <c r="NQ173"/>
      <c r="NR173"/>
      <c r="NS173"/>
      <c r="NT173"/>
      <c r="NU173"/>
      <c r="NV173"/>
      <c r="NW173"/>
      <c r="NX173"/>
      <c r="NY173"/>
      <c r="NZ173"/>
      <c r="OA173"/>
      <c r="OB173"/>
      <c r="OC173"/>
      <c r="OD173"/>
      <c r="OE173"/>
      <c r="OF173"/>
      <c r="OG173"/>
      <c r="OH173"/>
      <c r="OI173"/>
      <c r="OJ173"/>
      <c r="OK173"/>
      <c r="OL173"/>
      <c r="OM173"/>
      <c r="ON173"/>
      <c r="OO173"/>
      <c r="OP173"/>
      <c r="OQ173"/>
      <c r="OR173"/>
      <c r="OS173"/>
      <c r="OT173"/>
      <c r="OU173"/>
      <c r="OV173"/>
      <c r="OW173"/>
      <c r="OX173"/>
      <c r="OY173"/>
      <c r="OZ173"/>
      <c r="PA173"/>
      <c r="PB173"/>
      <c r="PC173"/>
      <c r="PD173"/>
      <c r="PE173"/>
      <c r="PF173"/>
      <c r="PG173"/>
      <c r="PH173"/>
      <c r="PI173"/>
      <c r="PJ173"/>
      <c r="PK173"/>
      <c r="PL173"/>
      <c r="PM173"/>
      <c r="PN173"/>
      <c r="PO173"/>
      <c r="PP173"/>
      <c r="PQ173"/>
      <c r="PR173"/>
      <c r="PS173"/>
      <c r="PT173"/>
      <c r="PU173"/>
      <c r="PV173"/>
      <c r="PW173"/>
      <c r="PX173"/>
      <c r="PY173"/>
      <c r="PZ173"/>
      <c r="QA173"/>
      <c r="QB173"/>
      <c r="QC173"/>
      <c r="QD173"/>
      <c r="QE173"/>
      <c r="QF173"/>
      <c r="QG173"/>
      <c r="QH173"/>
      <c r="QI173"/>
      <c r="QJ173"/>
      <c r="QK173"/>
      <c r="QL173"/>
      <c r="QM173"/>
      <c r="QN173"/>
      <c r="QO173"/>
      <c r="QP173"/>
      <c r="QQ173"/>
      <c r="QR173"/>
      <c r="QS173"/>
      <c r="QT173"/>
      <c r="QU173"/>
      <c r="QV173"/>
      <c r="QW173"/>
      <c r="QX173"/>
      <c r="QY173"/>
      <c r="QZ173"/>
      <c r="RA173"/>
      <c r="RB173"/>
      <c r="RC173"/>
      <c r="RD173"/>
      <c r="RE173"/>
      <c r="RF173"/>
    </row>
    <row r="174" spans="1:474">
      <c r="A174" s="242">
        <v>84</v>
      </c>
      <c r="B174" s="242" t="s">
        <v>182</v>
      </c>
      <c r="C174" s="242" t="s">
        <v>115</v>
      </c>
      <c r="D174" s="233">
        <v>15</v>
      </c>
      <c r="E174" s="233">
        <v>15</v>
      </c>
      <c r="F174" s="233">
        <v>15</v>
      </c>
      <c r="G174" s="233"/>
      <c r="H174" s="233"/>
      <c r="I174" s="233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  <c r="IU174"/>
      <c r="IV174"/>
      <c r="IW174"/>
      <c r="IX174"/>
      <c r="IY174"/>
      <c r="IZ174"/>
      <c r="JA174"/>
      <c r="JB174"/>
      <c r="JC174"/>
      <c r="JD174"/>
      <c r="JE174"/>
      <c r="JF174"/>
      <c r="JG174"/>
      <c r="JH174"/>
      <c r="JI174"/>
      <c r="JJ174"/>
      <c r="JK174"/>
      <c r="JL174"/>
      <c r="JM174"/>
      <c r="JN174"/>
      <c r="JO174"/>
      <c r="JP174"/>
      <c r="JQ174"/>
      <c r="JR174"/>
      <c r="JS174"/>
      <c r="JT174"/>
      <c r="JU174"/>
      <c r="JV174"/>
      <c r="JW174"/>
      <c r="JX174"/>
      <c r="JY174"/>
      <c r="JZ174"/>
      <c r="KA174"/>
      <c r="KB174"/>
      <c r="KC174"/>
      <c r="KD174"/>
      <c r="KE174"/>
      <c r="KF174"/>
      <c r="KG174"/>
      <c r="KH174"/>
      <c r="KI174"/>
      <c r="KJ174"/>
      <c r="KK174"/>
      <c r="KL174"/>
      <c r="KM174"/>
      <c r="KN174"/>
      <c r="KO174"/>
      <c r="KP174"/>
      <c r="KQ174"/>
      <c r="KR174"/>
      <c r="KS174"/>
      <c r="KT174"/>
      <c r="KU174"/>
      <c r="KV174"/>
      <c r="KW174"/>
      <c r="KX174"/>
      <c r="KY174"/>
      <c r="KZ174"/>
      <c r="LA174"/>
      <c r="LB174"/>
      <c r="LC174"/>
      <c r="LD174"/>
      <c r="LE174"/>
      <c r="LF174"/>
      <c r="LG174"/>
      <c r="LH174"/>
      <c r="LI174"/>
      <c r="LJ174"/>
      <c r="LK174"/>
      <c r="LL174"/>
      <c r="LM174"/>
      <c r="LN174"/>
      <c r="LO174"/>
      <c r="LP174"/>
      <c r="LQ174"/>
      <c r="LR174"/>
      <c r="LS174"/>
      <c r="LT174"/>
      <c r="LU174"/>
      <c r="LV174"/>
      <c r="LW174"/>
      <c r="LX174"/>
      <c r="LY174"/>
      <c r="LZ174"/>
      <c r="MA174"/>
      <c r="MB174"/>
      <c r="MC174"/>
      <c r="MD174"/>
      <c r="ME174"/>
      <c r="MF174"/>
      <c r="MG174"/>
      <c r="MH174"/>
      <c r="MI174"/>
      <c r="MJ174"/>
      <c r="MK174"/>
      <c r="ML174"/>
      <c r="MM174"/>
      <c r="MN174"/>
      <c r="MO174"/>
      <c r="MP174"/>
      <c r="MQ174"/>
      <c r="MR174"/>
      <c r="MS174"/>
      <c r="MT174"/>
      <c r="MU174"/>
      <c r="MV174"/>
      <c r="MW174"/>
      <c r="MX174"/>
      <c r="MY174"/>
      <c r="MZ174"/>
      <c r="NA174"/>
      <c r="NB174"/>
      <c r="NC174"/>
      <c r="ND174"/>
      <c r="NE174"/>
      <c r="NF174"/>
      <c r="NG174"/>
      <c r="NH174"/>
      <c r="NI174"/>
      <c r="NJ174"/>
      <c r="NK174"/>
      <c r="NL174"/>
      <c r="NM174"/>
      <c r="NN174"/>
      <c r="NO174"/>
      <c r="NP174"/>
      <c r="NQ174"/>
      <c r="NR174"/>
      <c r="NS174"/>
      <c r="NT174"/>
      <c r="NU174"/>
      <c r="NV174"/>
      <c r="NW174"/>
      <c r="NX174"/>
      <c r="NY174"/>
      <c r="NZ174"/>
      <c r="OA174"/>
      <c r="OB174"/>
      <c r="OC174"/>
      <c r="OD174"/>
      <c r="OE174"/>
      <c r="OF174"/>
      <c r="OG174"/>
      <c r="OH174"/>
      <c r="OI174"/>
      <c r="OJ174"/>
      <c r="OK174"/>
      <c r="OL174"/>
      <c r="OM174"/>
      <c r="ON174"/>
      <c r="OO174"/>
      <c r="OP174"/>
      <c r="OQ174"/>
      <c r="OR174"/>
      <c r="OS174"/>
      <c r="OT174"/>
      <c r="OU174"/>
      <c r="OV174"/>
      <c r="OW174"/>
      <c r="OX174"/>
      <c r="OY174"/>
      <c r="OZ174"/>
      <c r="PA174"/>
      <c r="PB174"/>
      <c r="PC174"/>
      <c r="PD174"/>
      <c r="PE174"/>
      <c r="PF174"/>
      <c r="PG174"/>
      <c r="PH174"/>
      <c r="PI174"/>
      <c r="PJ174"/>
      <c r="PK174"/>
      <c r="PL174"/>
      <c r="PM174"/>
      <c r="PN174"/>
      <c r="PO174"/>
      <c r="PP174"/>
      <c r="PQ174"/>
      <c r="PR174"/>
      <c r="PS174"/>
      <c r="PT174"/>
      <c r="PU174"/>
      <c r="PV174"/>
      <c r="PW174"/>
      <c r="PX174"/>
      <c r="PY174"/>
      <c r="PZ174"/>
      <c r="QA174"/>
      <c r="QB174"/>
      <c r="QC174"/>
      <c r="QD174"/>
      <c r="QE174"/>
      <c r="QF174"/>
      <c r="QG174"/>
      <c r="QH174"/>
      <c r="QI174"/>
      <c r="QJ174"/>
      <c r="QK174"/>
      <c r="QL174"/>
      <c r="QM174"/>
      <c r="QN174"/>
      <c r="QO174"/>
      <c r="QP174"/>
      <c r="QQ174"/>
      <c r="QR174"/>
      <c r="QS174"/>
      <c r="QT174"/>
      <c r="QU174"/>
      <c r="QV174"/>
      <c r="QW174"/>
      <c r="QX174"/>
      <c r="QY174"/>
      <c r="QZ174"/>
      <c r="RA174"/>
      <c r="RB174"/>
      <c r="RC174"/>
      <c r="RD174"/>
      <c r="RE174"/>
      <c r="RF174"/>
    </row>
    <row r="175" spans="1:474">
      <c r="A175" s="242">
        <v>85</v>
      </c>
      <c r="B175" s="242" t="s">
        <v>190</v>
      </c>
      <c r="C175" s="242" t="s">
        <v>116</v>
      </c>
      <c r="D175" s="233">
        <v>10.25</v>
      </c>
      <c r="E175" s="233">
        <v>10</v>
      </c>
      <c r="F175" s="233">
        <v>11</v>
      </c>
      <c r="G175" s="233"/>
      <c r="H175" s="233"/>
      <c r="I175" s="233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  <c r="IU175"/>
      <c r="IV175"/>
      <c r="IW175"/>
      <c r="IX175"/>
      <c r="IY175"/>
      <c r="IZ175"/>
      <c r="JA175"/>
      <c r="JB175"/>
      <c r="JC175"/>
      <c r="JD175"/>
      <c r="JE175"/>
      <c r="JF175"/>
      <c r="JG175"/>
      <c r="JH175"/>
      <c r="JI175"/>
      <c r="JJ175"/>
      <c r="JK175"/>
      <c r="JL175"/>
      <c r="JM175"/>
      <c r="JN175"/>
      <c r="JO175"/>
      <c r="JP175"/>
      <c r="JQ175"/>
      <c r="JR175"/>
      <c r="JS175"/>
      <c r="JT175"/>
      <c r="JU175"/>
      <c r="JV175"/>
      <c r="JW175"/>
      <c r="JX175"/>
      <c r="JY175"/>
      <c r="JZ175"/>
      <c r="KA175"/>
      <c r="KB175"/>
      <c r="KC175"/>
      <c r="KD175"/>
      <c r="KE175"/>
      <c r="KF175"/>
      <c r="KG175"/>
      <c r="KH175"/>
      <c r="KI175"/>
      <c r="KJ175"/>
      <c r="KK175"/>
      <c r="KL175"/>
      <c r="KM175"/>
      <c r="KN175"/>
      <c r="KO175"/>
      <c r="KP175"/>
      <c r="KQ175"/>
      <c r="KR175"/>
      <c r="KS175"/>
      <c r="KT175"/>
      <c r="KU175"/>
      <c r="KV175"/>
      <c r="KW175"/>
      <c r="KX175"/>
      <c r="KY175"/>
      <c r="KZ175"/>
      <c r="LA175"/>
      <c r="LB175"/>
      <c r="LC175"/>
      <c r="LD175"/>
      <c r="LE175"/>
      <c r="LF175"/>
      <c r="LG175"/>
      <c r="LH175"/>
      <c r="LI175"/>
      <c r="LJ175"/>
      <c r="LK175"/>
      <c r="LL175"/>
      <c r="LM175"/>
      <c r="LN175"/>
      <c r="LO175"/>
      <c r="LP175"/>
      <c r="LQ175"/>
      <c r="LR175"/>
      <c r="LS175"/>
      <c r="LT175"/>
      <c r="LU175"/>
      <c r="LV175"/>
      <c r="LW175"/>
      <c r="LX175"/>
      <c r="LY175"/>
      <c r="LZ175"/>
      <c r="MA175"/>
      <c r="MB175"/>
      <c r="MC175"/>
      <c r="MD175"/>
      <c r="ME175"/>
      <c r="MF175"/>
      <c r="MG175"/>
      <c r="MH175"/>
      <c r="MI175"/>
      <c r="MJ175"/>
      <c r="MK175"/>
      <c r="ML175"/>
      <c r="MM175"/>
      <c r="MN175"/>
      <c r="MO175"/>
      <c r="MP175"/>
      <c r="MQ175"/>
      <c r="MR175"/>
      <c r="MS175"/>
      <c r="MT175"/>
      <c r="MU175"/>
      <c r="MV175"/>
      <c r="MW175"/>
      <c r="MX175"/>
      <c r="MY175"/>
      <c r="MZ175"/>
      <c r="NA175"/>
      <c r="NB175"/>
      <c r="NC175"/>
      <c r="ND175"/>
      <c r="NE175"/>
      <c r="NF175"/>
      <c r="NG175"/>
      <c r="NH175"/>
      <c r="NI175"/>
      <c r="NJ175"/>
      <c r="NK175"/>
      <c r="NL175"/>
      <c r="NM175"/>
      <c r="NN175"/>
      <c r="NO175"/>
      <c r="NP175"/>
      <c r="NQ175"/>
      <c r="NR175"/>
      <c r="NS175"/>
      <c r="NT175"/>
      <c r="NU175"/>
      <c r="NV175"/>
      <c r="NW175"/>
      <c r="NX175"/>
      <c r="NY175"/>
      <c r="NZ175"/>
      <c r="OA175"/>
      <c r="OB175"/>
      <c r="OC175"/>
      <c r="OD175"/>
      <c r="OE175"/>
      <c r="OF175"/>
      <c r="OG175"/>
      <c r="OH175"/>
      <c r="OI175"/>
      <c r="OJ175"/>
      <c r="OK175"/>
      <c r="OL175"/>
      <c r="OM175"/>
      <c r="ON175"/>
      <c r="OO175"/>
      <c r="OP175"/>
      <c r="OQ175"/>
      <c r="OR175"/>
      <c r="OS175"/>
      <c r="OT175"/>
      <c r="OU175"/>
      <c r="OV175"/>
      <c r="OW175"/>
      <c r="OX175"/>
      <c r="OY175"/>
      <c r="OZ175"/>
      <c r="PA175"/>
      <c r="PB175"/>
      <c r="PC175"/>
      <c r="PD175"/>
      <c r="PE175"/>
      <c r="PF175"/>
      <c r="PG175"/>
      <c r="PH175"/>
      <c r="PI175"/>
      <c r="PJ175"/>
      <c r="PK175"/>
      <c r="PL175"/>
      <c r="PM175"/>
      <c r="PN175"/>
      <c r="PO175"/>
      <c r="PP175"/>
      <c r="PQ175"/>
      <c r="PR175"/>
      <c r="PS175"/>
      <c r="PT175"/>
      <c r="PU175"/>
      <c r="PV175"/>
      <c r="PW175"/>
      <c r="PX175"/>
      <c r="PY175"/>
      <c r="PZ175"/>
      <c r="QA175"/>
      <c r="QB175"/>
      <c r="QC175"/>
      <c r="QD175"/>
      <c r="QE175"/>
      <c r="QF175"/>
      <c r="QG175"/>
      <c r="QH175"/>
      <c r="QI175"/>
      <c r="QJ175"/>
      <c r="QK175"/>
      <c r="QL175"/>
      <c r="QM175"/>
      <c r="QN175"/>
      <c r="QO175"/>
      <c r="QP175"/>
      <c r="QQ175"/>
      <c r="QR175"/>
      <c r="QS175"/>
      <c r="QT175"/>
      <c r="QU175"/>
      <c r="QV175"/>
      <c r="QW175"/>
      <c r="QX175"/>
      <c r="QY175"/>
      <c r="QZ175"/>
      <c r="RA175"/>
      <c r="RB175"/>
      <c r="RC175"/>
      <c r="RD175"/>
      <c r="RE175"/>
      <c r="RF175"/>
    </row>
    <row r="176" spans="1:474">
      <c r="A176" s="242">
        <v>85</v>
      </c>
      <c r="B176" s="242" t="s">
        <v>179</v>
      </c>
      <c r="C176" s="242" t="s">
        <v>116</v>
      </c>
      <c r="D176" s="233">
        <v>13</v>
      </c>
      <c r="E176" s="233">
        <v>13</v>
      </c>
      <c r="F176" s="233">
        <v>13</v>
      </c>
      <c r="G176" s="233"/>
      <c r="H176" s="233"/>
      <c r="I176" s="233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  <c r="IU176"/>
      <c r="IV176"/>
      <c r="IW176"/>
      <c r="IX176"/>
      <c r="IY176"/>
      <c r="IZ176"/>
      <c r="JA176"/>
      <c r="JB176"/>
      <c r="JC176"/>
      <c r="JD176"/>
      <c r="JE176"/>
      <c r="JF176"/>
      <c r="JG176"/>
      <c r="JH176"/>
      <c r="JI176"/>
      <c r="JJ176"/>
      <c r="JK176"/>
      <c r="JL176"/>
      <c r="JM176"/>
      <c r="JN176"/>
      <c r="JO176"/>
      <c r="JP176"/>
      <c r="JQ176"/>
      <c r="JR176"/>
      <c r="JS176"/>
      <c r="JT176"/>
      <c r="JU176"/>
      <c r="JV176"/>
      <c r="JW176"/>
      <c r="JX176"/>
      <c r="JY176"/>
      <c r="JZ176"/>
      <c r="KA176"/>
      <c r="KB176"/>
      <c r="KC176"/>
      <c r="KD176"/>
      <c r="KE176"/>
      <c r="KF176"/>
      <c r="KG176"/>
      <c r="KH176"/>
      <c r="KI176"/>
      <c r="KJ176"/>
      <c r="KK176"/>
      <c r="KL176"/>
      <c r="KM176"/>
      <c r="KN176"/>
      <c r="KO176"/>
      <c r="KP176"/>
      <c r="KQ176"/>
      <c r="KR176"/>
      <c r="KS176"/>
      <c r="KT176"/>
      <c r="KU176"/>
      <c r="KV176"/>
      <c r="KW176"/>
      <c r="KX176"/>
      <c r="KY176"/>
      <c r="KZ176"/>
      <c r="LA176"/>
      <c r="LB176"/>
      <c r="LC176"/>
      <c r="LD176"/>
      <c r="LE176"/>
      <c r="LF176"/>
      <c r="LG176"/>
      <c r="LH176"/>
      <c r="LI176"/>
      <c r="LJ176"/>
      <c r="LK176"/>
      <c r="LL176"/>
      <c r="LM176"/>
      <c r="LN176"/>
      <c r="LO176"/>
      <c r="LP176"/>
      <c r="LQ176"/>
      <c r="LR176"/>
      <c r="LS176"/>
      <c r="LT176"/>
      <c r="LU176"/>
      <c r="LV176"/>
      <c r="LW176"/>
      <c r="LX176"/>
      <c r="LY176"/>
      <c r="LZ176"/>
      <c r="MA176"/>
      <c r="MB176"/>
      <c r="MC176"/>
      <c r="MD176"/>
      <c r="ME176"/>
      <c r="MF176"/>
      <c r="MG176"/>
      <c r="MH176"/>
      <c r="MI176"/>
      <c r="MJ176"/>
      <c r="MK176"/>
      <c r="ML176"/>
      <c r="MM176"/>
      <c r="MN176"/>
      <c r="MO176"/>
      <c r="MP176"/>
      <c r="MQ176"/>
      <c r="MR176"/>
      <c r="MS176"/>
      <c r="MT176"/>
      <c r="MU176"/>
      <c r="MV176"/>
      <c r="MW176"/>
      <c r="MX176"/>
      <c r="MY176"/>
      <c r="MZ176"/>
      <c r="NA176"/>
      <c r="NB176"/>
      <c r="NC176"/>
      <c r="ND176"/>
      <c r="NE176"/>
      <c r="NF176"/>
      <c r="NG176"/>
      <c r="NH176"/>
      <c r="NI176"/>
      <c r="NJ176"/>
      <c r="NK176"/>
      <c r="NL176"/>
      <c r="NM176"/>
      <c r="NN176"/>
      <c r="NO176"/>
      <c r="NP176"/>
      <c r="NQ176"/>
      <c r="NR176"/>
      <c r="NS176"/>
      <c r="NT176"/>
      <c r="NU176"/>
      <c r="NV176"/>
      <c r="NW176"/>
      <c r="NX176"/>
      <c r="NY176"/>
      <c r="NZ176"/>
      <c r="OA176"/>
      <c r="OB176"/>
      <c r="OC176"/>
      <c r="OD176"/>
      <c r="OE176"/>
      <c r="OF176"/>
      <c r="OG176"/>
      <c r="OH176"/>
      <c r="OI176"/>
      <c r="OJ176"/>
      <c r="OK176"/>
      <c r="OL176"/>
      <c r="OM176"/>
      <c r="ON176"/>
      <c r="OO176"/>
      <c r="OP176"/>
      <c r="OQ176"/>
      <c r="OR176"/>
      <c r="OS176"/>
      <c r="OT176"/>
      <c r="OU176"/>
      <c r="OV176"/>
      <c r="OW176"/>
      <c r="OX176"/>
      <c r="OY176"/>
      <c r="OZ176"/>
      <c r="PA176"/>
      <c r="PB176"/>
      <c r="PC176"/>
      <c r="PD176"/>
      <c r="PE176"/>
      <c r="PF176"/>
      <c r="PG176"/>
      <c r="PH176"/>
      <c r="PI176"/>
      <c r="PJ176"/>
      <c r="PK176"/>
      <c r="PL176"/>
      <c r="PM176"/>
      <c r="PN176"/>
      <c r="PO176"/>
      <c r="PP176"/>
      <c r="PQ176"/>
      <c r="PR176"/>
      <c r="PS176"/>
      <c r="PT176"/>
      <c r="PU176"/>
      <c r="PV176"/>
      <c r="PW176"/>
      <c r="PX176"/>
      <c r="PY176"/>
      <c r="PZ176"/>
      <c r="QA176"/>
      <c r="QB176"/>
      <c r="QC176"/>
      <c r="QD176"/>
      <c r="QE176"/>
      <c r="QF176"/>
      <c r="QG176"/>
      <c r="QH176"/>
      <c r="QI176"/>
      <c r="QJ176"/>
      <c r="QK176"/>
      <c r="QL176"/>
      <c r="QM176"/>
      <c r="QN176"/>
      <c r="QO176"/>
      <c r="QP176"/>
      <c r="QQ176"/>
      <c r="QR176"/>
      <c r="QS176"/>
      <c r="QT176"/>
      <c r="QU176"/>
      <c r="QV176"/>
      <c r="QW176"/>
      <c r="QX176"/>
      <c r="QY176"/>
      <c r="QZ176"/>
      <c r="RA176"/>
      <c r="RB176"/>
      <c r="RC176"/>
      <c r="RD176"/>
      <c r="RE176"/>
      <c r="RF176"/>
    </row>
    <row r="177" spans="1:474">
      <c r="A177" s="242">
        <v>86</v>
      </c>
      <c r="B177" s="242" t="s">
        <v>190</v>
      </c>
      <c r="C177" s="242" t="s">
        <v>117</v>
      </c>
      <c r="D177" s="233">
        <v>200</v>
      </c>
      <c r="E177" s="233">
        <v>200</v>
      </c>
      <c r="F177" s="233">
        <v>200</v>
      </c>
      <c r="G177" s="233"/>
      <c r="H177" s="233"/>
      <c r="I177" s="233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  <c r="IU177"/>
      <c r="IV177"/>
      <c r="IW177"/>
      <c r="IX177"/>
      <c r="IY177"/>
      <c r="IZ177"/>
      <c r="JA177"/>
      <c r="JB177"/>
      <c r="JC177"/>
      <c r="JD177"/>
      <c r="JE177"/>
      <c r="JF177"/>
      <c r="JG177"/>
      <c r="JH177"/>
      <c r="JI177"/>
      <c r="JJ177"/>
      <c r="JK177"/>
      <c r="JL177"/>
      <c r="JM177"/>
      <c r="JN177"/>
      <c r="JO177"/>
      <c r="JP177"/>
      <c r="JQ177"/>
      <c r="JR177"/>
      <c r="JS177"/>
      <c r="JT177"/>
      <c r="JU177"/>
      <c r="JV177"/>
      <c r="JW177"/>
      <c r="JX177"/>
      <c r="JY177"/>
      <c r="JZ177"/>
      <c r="KA177"/>
      <c r="KB177"/>
      <c r="KC177"/>
      <c r="KD177"/>
      <c r="KE177"/>
      <c r="KF177"/>
      <c r="KG177"/>
      <c r="KH177"/>
      <c r="KI177"/>
      <c r="KJ177"/>
      <c r="KK177"/>
      <c r="KL177"/>
      <c r="KM177"/>
      <c r="KN177"/>
      <c r="KO177"/>
      <c r="KP177"/>
      <c r="KQ177"/>
      <c r="KR177"/>
      <c r="KS177"/>
      <c r="KT177"/>
      <c r="KU177"/>
      <c r="KV177"/>
      <c r="KW177"/>
      <c r="KX177"/>
      <c r="KY177"/>
      <c r="KZ177"/>
      <c r="LA177"/>
      <c r="LB177"/>
      <c r="LC177"/>
      <c r="LD177"/>
      <c r="LE177"/>
      <c r="LF177"/>
      <c r="LG177"/>
      <c r="LH177"/>
      <c r="LI177"/>
      <c r="LJ177"/>
      <c r="LK177"/>
      <c r="LL177"/>
      <c r="LM177"/>
      <c r="LN177"/>
      <c r="LO177"/>
      <c r="LP177"/>
      <c r="LQ177"/>
      <c r="LR177"/>
      <c r="LS177"/>
      <c r="LT177"/>
      <c r="LU177"/>
      <c r="LV177"/>
      <c r="LW177"/>
      <c r="LX177"/>
      <c r="LY177"/>
      <c r="LZ177"/>
      <c r="MA177"/>
      <c r="MB177"/>
      <c r="MC177"/>
      <c r="MD177"/>
      <c r="ME177"/>
      <c r="MF177"/>
      <c r="MG177"/>
      <c r="MH177"/>
      <c r="MI177"/>
      <c r="MJ177"/>
      <c r="MK177"/>
      <c r="ML177"/>
      <c r="MM177"/>
      <c r="MN177"/>
      <c r="MO177"/>
      <c r="MP177"/>
      <c r="MQ177"/>
      <c r="MR177"/>
      <c r="MS177"/>
      <c r="MT177"/>
      <c r="MU177"/>
      <c r="MV177"/>
      <c r="MW177"/>
      <c r="MX177"/>
      <c r="MY177"/>
      <c r="MZ177"/>
      <c r="NA177"/>
      <c r="NB177"/>
      <c r="NC177"/>
      <c r="ND177"/>
      <c r="NE177"/>
      <c r="NF177"/>
      <c r="NG177"/>
      <c r="NH177"/>
      <c r="NI177"/>
      <c r="NJ177"/>
      <c r="NK177"/>
      <c r="NL177"/>
      <c r="NM177"/>
      <c r="NN177"/>
      <c r="NO177"/>
      <c r="NP177"/>
      <c r="NQ177"/>
      <c r="NR177"/>
      <c r="NS177"/>
      <c r="NT177"/>
      <c r="NU177"/>
      <c r="NV177"/>
      <c r="NW177"/>
      <c r="NX177"/>
      <c r="NY177"/>
      <c r="NZ177"/>
      <c r="OA177"/>
      <c r="OB177"/>
      <c r="OC177"/>
      <c r="OD177"/>
      <c r="OE177"/>
      <c r="OF177"/>
      <c r="OG177"/>
      <c r="OH177"/>
      <c r="OI177"/>
      <c r="OJ177"/>
      <c r="OK177"/>
      <c r="OL177"/>
      <c r="OM177"/>
      <c r="ON177"/>
      <c r="OO177"/>
      <c r="OP177"/>
      <c r="OQ177"/>
      <c r="OR177"/>
      <c r="OS177"/>
      <c r="OT177"/>
      <c r="OU177"/>
      <c r="OV177"/>
      <c r="OW177"/>
      <c r="OX177"/>
      <c r="OY177"/>
      <c r="OZ177"/>
      <c r="PA177"/>
      <c r="PB177"/>
      <c r="PC177"/>
      <c r="PD177"/>
      <c r="PE177"/>
      <c r="PF177"/>
      <c r="PG177"/>
      <c r="PH177"/>
      <c r="PI177"/>
      <c r="PJ177"/>
      <c r="PK177"/>
      <c r="PL177"/>
      <c r="PM177"/>
      <c r="PN177"/>
      <c r="PO177"/>
      <c r="PP177"/>
      <c r="PQ177"/>
      <c r="PR177"/>
      <c r="PS177"/>
      <c r="PT177"/>
      <c r="PU177"/>
      <c r="PV177"/>
      <c r="PW177"/>
      <c r="PX177"/>
      <c r="PY177"/>
      <c r="PZ177"/>
      <c r="QA177"/>
      <c r="QB177"/>
      <c r="QC177"/>
      <c r="QD177"/>
      <c r="QE177"/>
      <c r="QF177"/>
      <c r="QG177"/>
      <c r="QH177"/>
      <c r="QI177"/>
      <c r="QJ177"/>
      <c r="QK177"/>
      <c r="QL177"/>
      <c r="QM177"/>
      <c r="QN177"/>
      <c r="QO177"/>
      <c r="QP177"/>
      <c r="QQ177"/>
      <c r="QR177"/>
      <c r="QS177"/>
      <c r="QT177"/>
      <c r="QU177"/>
      <c r="QV177"/>
      <c r="QW177"/>
      <c r="QX177"/>
      <c r="QY177"/>
      <c r="QZ177"/>
      <c r="RA177"/>
      <c r="RB177"/>
      <c r="RC177"/>
      <c r="RD177"/>
      <c r="RE177"/>
      <c r="RF177"/>
    </row>
    <row r="178" spans="1:474">
      <c r="A178" s="242">
        <v>86</v>
      </c>
      <c r="B178" s="242" t="s">
        <v>229</v>
      </c>
      <c r="C178" s="242" t="s">
        <v>117</v>
      </c>
      <c r="D178" s="233">
        <v>200</v>
      </c>
      <c r="E178" s="233">
        <v>200</v>
      </c>
      <c r="F178" s="233">
        <v>200</v>
      </c>
      <c r="G178" s="233"/>
      <c r="H178" s="233"/>
      <c r="I178" s="233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  <c r="IU178"/>
      <c r="IV178"/>
      <c r="IW178"/>
      <c r="IX178"/>
      <c r="IY178"/>
      <c r="IZ178"/>
      <c r="JA178"/>
      <c r="JB178"/>
      <c r="JC178"/>
      <c r="JD178"/>
      <c r="JE178"/>
      <c r="JF178"/>
      <c r="JG178"/>
      <c r="JH178"/>
      <c r="JI178"/>
      <c r="JJ178"/>
      <c r="JK178"/>
      <c r="JL178"/>
      <c r="JM178"/>
      <c r="JN178"/>
      <c r="JO178"/>
      <c r="JP178"/>
      <c r="JQ178"/>
      <c r="JR178"/>
      <c r="JS178"/>
      <c r="JT178"/>
      <c r="JU178"/>
      <c r="JV178"/>
      <c r="JW178"/>
      <c r="JX178"/>
      <c r="JY178"/>
      <c r="JZ178"/>
      <c r="KA178"/>
      <c r="KB178"/>
      <c r="KC178"/>
      <c r="KD178"/>
      <c r="KE178"/>
      <c r="KF178"/>
      <c r="KG178"/>
      <c r="KH178"/>
      <c r="KI178"/>
      <c r="KJ178"/>
      <c r="KK178"/>
      <c r="KL178"/>
      <c r="KM178"/>
      <c r="KN178"/>
      <c r="KO178"/>
      <c r="KP178"/>
      <c r="KQ178"/>
      <c r="KR178"/>
      <c r="KS178"/>
      <c r="KT178"/>
      <c r="KU178"/>
      <c r="KV178"/>
      <c r="KW178"/>
      <c r="KX178"/>
      <c r="KY178"/>
      <c r="KZ178"/>
      <c r="LA178"/>
      <c r="LB178"/>
      <c r="LC178"/>
      <c r="LD178"/>
      <c r="LE178"/>
      <c r="LF178"/>
      <c r="LG178"/>
      <c r="LH178"/>
      <c r="LI178"/>
      <c r="LJ178"/>
      <c r="LK178"/>
      <c r="LL178"/>
      <c r="LM178"/>
      <c r="LN178"/>
      <c r="LO178"/>
      <c r="LP178"/>
      <c r="LQ178"/>
      <c r="LR178"/>
      <c r="LS178"/>
      <c r="LT178"/>
      <c r="LU178"/>
      <c r="LV178"/>
      <c r="LW178"/>
      <c r="LX178"/>
      <c r="LY178"/>
      <c r="LZ178"/>
      <c r="MA178"/>
      <c r="MB178"/>
      <c r="MC178"/>
      <c r="MD178"/>
      <c r="ME178"/>
      <c r="MF178"/>
      <c r="MG178"/>
      <c r="MH178"/>
      <c r="MI178"/>
      <c r="MJ178"/>
      <c r="MK178"/>
      <c r="ML178"/>
      <c r="MM178"/>
      <c r="MN178"/>
      <c r="MO178"/>
      <c r="MP178"/>
      <c r="MQ178"/>
      <c r="MR178"/>
      <c r="MS178"/>
      <c r="MT178"/>
      <c r="MU178"/>
      <c r="MV178"/>
      <c r="MW178"/>
      <c r="MX178"/>
      <c r="MY178"/>
      <c r="MZ178"/>
      <c r="NA178"/>
      <c r="NB178"/>
      <c r="NC178"/>
      <c r="ND178"/>
      <c r="NE178"/>
      <c r="NF178"/>
      <c r="NG178"/>
      <c r="NH178"/>
      <c r="NI178"/>
      <c r="NJ178"/>
      <c r="NK178"/>
      <c r="NL178"/>
      <c r="NM178"/>
      <c r="NN178"/>
      <c r="NO178"/>
      <c r="NP178"/>
      <c r="NQ178"/>
      <c r="NR178"/>
      <c r="NS178"/>
      <c r="NT178"/>
      <c r="NU178"/>
      <c r="NV178"/>
      <c r="NW178"/>
      <c r="NX178"/>
      <c r="NY178"/>
      <c r="NZ178"/>
      <c r="OA178"/>
      <c r="OB178"/>
      <c r="OC178"/>
      <c r="OD178"/>
      <c r="OE178"/>
      <c r="OF178"/>
      <c r="OG178"/>
      <c r="OH178"/>
      <c r="OI178"/>
      <c r="OJ178"/>
      <c r="OK178"/>
      <c r="OL178"/>
      <c r="OM178"/>
      <c r="ON178"/>
      <c r="OO178"/>
      <c r="OP178"/>
      <c r="OQ178"/>
      <c r="OR178"/>
      <c r="OS178"/>
      <c r="OT178"/>
      <c r="OU178"/>
      <c r="OV178"/>
      <c r="OW178"/>
      <c r="OX178"/>
      <c r="OY178"/>
      <c r="OZ178"/>
      <c r="PA178"/>
      <c r="PB178"/>
      <c r="PC178"/>
      <c r="PD178"/>
      <c r="PE178"/>
      <c r="PF178"/>
      <c r="PG178"/>
      <c r="PH178"/>
      <c r="PI178"/>
      <c r="PJ178"/>
      <c r="PK178"/>
      <c r="PL178"/>
      <c r="PM178"/>
      <c r="PN178"/>
      <c r="PO178"/>
      <c r="PP178"/>
      <c r="PQ178"/>
      <c r="PR178"/>
      <c r="PS178"/>
      <c r="PT178"/>
      <c r="PU178"/>
      <c r="PV178"/>
      <c r="PW178"/>
      <c r="PX178"/>
      <c r="PY178"/>
      <c r="PZ178"/>
      <c r="QA178"/>
      <c r="QB178"/>
      <c r="QC178"/>
      <c r="QD178"/>
      <c r="QE178"/>
      <c r="QF178"/>
      <c r="QG178"/>
      <c r="QH178"/>
      <c r="QI178"/>
      <c r="QJ178"/>
      <c r="QK178"/>
      <c r="QL178"/>
      <c r="QM178"/>
      <c r="QN178"/>
      <c r="QO178"/>
      <c r="QP178"/>
      <c r="QQ178"/>
      <c r="QR178"/>
      <c r="QS178"/>
      <c r="QT178"/>
      <c r="QU178"/>
      <c r="QV178"/>
      <c r="QW178"/>
      <c r="QX178"/>
      <c r="QY178"/>
      <c r="QZ178"/>
      <c r="RA178"/>
      <c r="RB178"/>
      <c r="RC178"/>
      <c r="RD178"/>
      <c r="RE178"/>
      <c r="RF178"/>
    </row>
    <row r="179" spans="1:474">
      <c r="A179" s="242">
        <v>86</v>
      </c>
      <c r="B179" s="242" t="s">
        <v>179</v>
      </c>
      <c r="C179" s="242" t="s">
        <v>117</v>
      </c>
      <c r="D179" s="233">
        <v>215</v>
      </c>
      <c r="E179" s="233">
        <v>210</v>
      </c>
      <c r="F179" s="233">
        <v>220</v>
      </c>
      <c r="G179" s="233"/>
      <c r="H179" s="233"/>
      <c r="I179" s="233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  <c r="IU179"/>
      <c r="IV179"/>
      <c r="IW179"/>
      <c r="IX179"/>
      <c r="IY179"/>
      <c r="IZ179"/>
      <c r="JA179"/>
      <c r="JB179"/>
      <c r="JC179"/>
      <c r="JD179"/>
      <c r="JE179"/>
      <c r="JF179"/>
      <c r="JG179"/>
      <c r="JH179"/>
      <c r="JI179"/>
      <c r="JJ179"/>
      <c r="JK179"/>
      <c r="JL179"/>
      <c r="JM179"/>
      <c r="JN179"/>
      <c r="JO179"/>
      <c r="JP179"/>
      <c r="JQ179"/>
      <c r="JR179"/>
      <c r="JS179"/>
      <c r="JT179"/>
      <c r="JU179"/>
      <c r="JV179"/>
      <c r="JW179"/>
      <c r="JX179"/>
      <c r="JY179"/>
      <c r="JZ179"/>
      <c r="KA179"/>
      <c r="KB179"/>
      <c r="KC179"/>
      <c r="KD179"/>
      <c r="KE179"/>
      <c r="KF179"/>
      <c r="KG179"/>
      <c r="KH179"/>
      <c r="KI179"/>
      <c r="KJ179"/>
      <c r="KK179"/>
      <c r="KL179"/>
      <c r="KM179"/>
      <c r="KN179"/>
      <c r="KO179"/>
      <c r="KP179"/>
      <c r="KQ179"/>
      <c r="KR179"/>
      <c r="KS179"/>
      <c r="KT179"/>
      <c r="KU179"/>
      <c r="KV179"/>
      <c r="KW179"/>
      <c r="KX179"/>
      <c r="KY179"/>
      <c r="KZ179"/>
      <c r="LA179"/>
      <c r="LB179"/>
      <c r="LC179"/>
      <c r="LD179"/>
      <c r="LE179"/>
      <c r="LF179"/>
      <c r="LG179"/>
      <c r="LH179"/>
      <c r="LI179"/>
      <c r="LJ179"/>
      <c r="LK179"/>
      <c r="LL179"/>
      <c r="LM179"/>
      <c r="LN179"/>
      <c r="LO179"/>
      <c r="LP179"/>
      <c r="LQ179"/>
      <c r="LR179"/>
      <c r="LS179"/>
      <c r="LT179"/>
      <c r="LU179"/>
      <c r="LV179"/>
      <c r="LW179"/>
      <c r="LX179"/>
      <c r="LY179"/>
      <c r="LZ179"/>
      <c r="MA179"/>
      <c r="MB179"/>
      <c r="MC179"/>
      <c r="MD179"/>
      <c r="ME179"/>
      <c r="MF179"/>
      <c r="MG179"/>
      <c r="MH179"/>
      <c r="MI179"/>
      <c r="MJ179"/>
      <c r="MK179"/>
      <c r="ML179"/>
      <c r="MM179"/>
      <c r="MN179"/>
      <c r="MO179"/>
      <c r="MP179"/>
      <c r="MQ179"/>
      <c r="MR179"/>
      <c r="MS179"/>
      <c r="MT179"/>
      <c r="MU179"/>
      <c r="MV179"/>
      <c r="MW179"/>
      <c r="MX179"/>
      <c r="MY179"/>
      <c r="MZ179"/>
      <c r="NA179"/>
      <c r="NB179"/>
      <c r="NC179"/>
      <c r="ND179"/>
      <c r="NE179"/>
      <c r="NF179"/>
      <c r="NG179"/>
      <c r="NH179"/>
      <c r="NI179"/>
      <c r="NJ179"/>
      <c r="NK179"/>
      <c r="NL179"/>
      <c r="NM179"/>
      <c r="NN179"/>
      <c r="NO179"/>
      <c r="NP179"/>
      <c r="NQ179"/>
      <c r="NR179"/>
      <c r="NS179"/>
      <c r="NT179"/>
      <c r="NU179"/>
      <c r="NV179"/>
      <c r="NW179"/>
      <c r="NX179"/>
      <c r="NY179"/>
      <c r="NZ179"/>
      <c r="OA179"/>
      <c r="OB179"/>
      <c r="OC179"/>
      <c r="OD179"/>
      <c r="OE179"/>
      <c r="OF179"/>
      <c r="OG179"/>
      <c r="OH179"/>
      <c r="OI179"/>
      <c r="OJ179"/>
      <c r="OK179"/>
      <c r="OL179"/>
      <c r="OM179"/>
      <c r="ON179"/>
      <c r="OO179"/>
      <c r="OP179"/>
      <c r="OQ179"/>
      <c r="OR179"/>
      <c r="OS179"/>
      <c r="OT179"/>
      <c r="OU179"/>
      <c r="OV179"/>
      <c r="OW179"/>
      <c r="OX179"/>
      <c r="OY179"/>
      <c r="OZ179"/>
      <c r="PA179"/>
      <c r="PB179"/>
      <c r="PC179"/>
      <c r="PD179"/>
      <c r="PE179"/>
      <c r="PF179"/>
      <c r="PG179"/>
      <c r="PH179"/>
      <c r="PI179"/>
      <c r="PJ179"/>
      <c r="PK179"/>
      <c r="PL179"/>
      <c r="PM179"/>
      <c r="PN179"/>
      <c r="PO179"/>
      <c r="PP179"/>
      <c r="PQ179"/>
      <c r="PR179"/>
      <c r="PS179"/>
      <c r="PT179"/>
      <c r="PU179"/>
      <c r="PV179"/>
      <c r="PW179"/>
      <c r="PX179"/>
      <c r="PY179"/>
      <c r="PZ179"/>
      <c r="QA179"/>
      <c r="QB179"/>
      <c r="QC179"/>
      <c r="QD179"/>
      <c r="QE179"/>
      <c r="QF179"/>
      <c r="QG179"/>
      <c r="QH179"/>
      <c r="QI179"/>
      <c r="QJ179"/>
      <c r="QK179"/>
      <c r="QL179"/>
      <c r="QM179"/>
      <c r="QN179"/>
      <c r="QO179"/>
      <c r="QP179"/>
      <c r="QQ179"/>
      <c r="QR179"/>
      <c r="QS179"/>
      <c r="QT179"/>
      <c r="QU179"/>
      <c r="QV179"/>
      <c r="QW179"/>
      <c r="QX179"/>
      <c r="QY179"/>
      <c r="QZ179"/>
      <c r="RA179"/>
      <c r="RB179"/>
      <c r="RC179"/>
      <c r="RD179"/>
      <c r="RE179"/>
      <c r="RF179"/>
    </row>
    <row r="180" spans="1:474">
      <c r="A180" s="242">
        <v>86</v>
      </c>
      <c r="B180" s="242" t="s">
        <v>176</v>
      </c>
      <c r="C180" s="242" t="s">
        <v>117</v>
      </c>
      <c r="D180" s="233">
        <v>280</v>
      </c>
      <c r="E180" s="233">
        <v>280</v>
      </c>
      <c r="F180" s="233">
        <v>280</v>
      </c>
      <c r="G180" s="233"/>
      <c r="H180" s="233"/>
      <c r="I180" s="233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  <c r="IU180"/>
      <c r="IV180"/>
      <c r="IW180"/>
      <c r="IX180"/>
      <c r="IY180"/>
      <c r="IZ180"/>
      <c r="JA180"/>
      <c r="JB180"/>
      <c r="JC180"/>
      <c r="JD180"/>
      <c r="JE180"/>
      <c r="JF180"/>
      <c r="JG180"/>
      <c r="JH180"/>
      <c r="JI180"/>
      <c r="JJ180"/>
      <c r="JK180"/>
      <c r="JL180"/>
      <c r="JM180"/>
      <c r="JN180"/>
      <c r="JO180"/>
      <c r="JP180"/>
      <c r="JQ180"/>
      <c r="JR180"/>
      <c r="JS180"/>
      <c r="JT180"/>
      <c r="JU180"/>
      <c r="JV180"/>
      <c r="JW180"/>
      <c r="JX180"/>
      <c r="JY180"/>
      <c r="JZ180"/>
      <c r="KA180"/>
      <c r="KB180"/>
      <c r="KC180"/>
      <c r="KD180"/>
      <c r="KE180"/>
      <c r="KF180"/>
      <c r="KG180"/>
      <c r="KH180"/>
      <c r="KI180"/>
      <c r="KJ180"/>
      <c r="KK180"/>
      <c r="KL180"/>
      <c r="KM180"/>
      <c r="KN180"/>
      <c r="KO180"/>
      <c r="KP180"/>
      <c r="KQ180"/>
      <c r="KR180"/>
      <c r="KS180"/>
      <c r="KT180"/>
      <c r="KU180"/>
      <c r="KV180"/>
      <c r="KW180"/>
      <c r="KX180"/>
      <c r="KY180"/>
      <c r="KZ180"/>
      <c r="LA180"/>
      <c r="LB180"/>
      <c r="LC180"/>
      <c r="LD180"/>
      <c r="LE180"/>
      <c r="LF180"/>
      <c r="LG180"/>
      <c r="LH180"/>
      <c r="LI180"/>
      <c r="LJ180"/>
      <c r="LK180"/>
      <c r="LL180"/>
      <c r="LM180"/>
      <c r="LN180"/>
      <c r="LO180"/>
      <c r="LP180"/>
      <c r="LQ180"/>
      <c r="LR180"/>
      <c r="LS180"/>
      <c r="LT180"/>
      <c r="LU180"/>
      <c r="LV180"/>
      <c r="LW180"/>
      <c r="LX180"/>
      <c r="LY180"/>
      <c r="LZ180"/>
      <c r="MA180"/>
      <c r="MB180"/>
      <c r="MC180"/>
      <c r="MD180"/>
      <c r="ME180"/>
      <c r="MF180"/>
      <c r="MG180"/>
      <c r="MH180"/>
      <c r="MI180"/>
      <c r="MJ180"/>
      <c r="MK180"/>
      <c r="ML180"/>
      <c r="MM180"/>
      <c r="MN180"/>
      <c r="MO180"/>
      <c r="MP180"/>
      <c r="MQ180"/>
      <c r="MR180"/>
      <c r="MS180"/>
      <c r="MT180"/>
      <c r="MU180"/>
      <c r="MV180"/>
      <c r="MW180"/>
      <c r="MX180"/>
      <c r="MY180"/>
      <c r="MZ180"/>
      <c r="NA180"/>
      <c r="NB180"/>
      <c r="NC180"/>
      <c r="ND180"/>
      <c r="NE180"/>
      <c r="NF180"/>
      <c r="NG180"/>
      <c r="NH180"/>
      <c r="NI180"/>
      <c r="NJ180"/>
      <c r="NK180"/>
      <c r="NL180"/>
      <c r="NM180"/>
      <c r="NN180"/>
      <c r="NO180"/>
      <c r="NP180"/>
      <c r="NQ180"/>
      <c r="NR180"/>
      <c r="NS180"/>
      <c r="NT180"/>
      <c r="NU180"/>
      <c r="NV180"/>
      <c r="NW180"/>
      <c r="NX180"/>
      <c r="NY180"/>
      <c r="NZ180"/>
      <c r="OA180"/>
      <c r="OB180"/>
      <c r="OC180"/>
      <c r="OD180"/>
      <c r="OE180"/>
      <c r="OF180"/>
      <c r="OG180"/>
      <c r="OH180"/>
      <c r="OI180"/>
      <c r="OJ180"/>
      <c r="OK180"/>
      <c r="OL180"/>
      <c r="OM180"/>
      <c r="ON180"/>
      <c r="OO180"/>
      <c r="OP180"/>
      <c r="OQ180"/>
      <c r="OR180"/>
      <c r="OS180"/>
      <c r="OT180"/>
      <c r="OU180"/>
      <c r="OV180"/>
      <c r="OW180"/>
      <c r="OX180"/>
      <c r="OY180"/>
      <c r="OZ180"/>
      <c r="PA180"/>
      <c r="PB180"/>
      <c r="PC180"/>
      <c r="PD180"/>
      <c r="PE180"/>
      <c r="PF180"/>
      <c r="PG180"/>
      <c r="PH180"/>
      <c r="PI180"/>
      <c r="PJ180"/>
      <c r="PK180"/>
      <c r="PL180"/>
      <c r="PM180"/>
      <c r="PN180"/>
      <c r="PO180"/>
      <c r="PP180"/>
      <c r="PQ180"/>
      <c r="PR180"/>
      <c r="PS180"/>
      <c r="PT180"/>
      <c r="PU180"/>
      <c r="PV180"/>
      <c r="PW180"/>
      <c r="PX180"/>
      <c r="PY180"/>
      <c r="PZ180"/>
      <c r="QA180"/>
      <c r="QB180"/>
      <c r="QC180"/>
      <c r="QD180"/>
      <c r="QE180"/>
      <c r="QF180"/>
      <c r="QG180"/>
      <c r="QH180"/>
      <c r="QI180"/>
      <c r="QJ180"/>
      <c r="QK180"/>
      <c r="QL180"/>
      <c r="QM180"/>
      <c r="QN180"/>
      <c r="QO180"/>
      <c r="QP180"/>
      <c r="QQ180"/>
      <c r="QR180"/>
      <c r="QS180"/>
      <c r="QT180"/>
      <c r="QU180"/>
      <c r="QV180"/>
      <c r="QW180"/>
      <c r="QX180"/>
      <c r="QY180"/>
      <c r="QZ180"/>
      <c r="RA180"/>
      <c r="RB180"/>
      <c r="RC180"/>
      <c r="RD180"/>
      <c r="RE180"/>
      <c r="RF180"/>
    </row>
    <row r="181" spans="1:474">
      <c r="A181" s="242">
        <v>86</v>
      </c>
      <c r="B181" s="242" t="s">
        <v>182</v>
      </c>
      <c r="C181" s="242" t="s">
        <v>117</v>
      </c>
      <c r="D181" s="233">
        <v>183</v>
      </c>
      <c r="E181" s="233">
        <v>183</v>
      </c>
      <c r="F181" s="233">
        <v>183</v>
      </c>
      <c r="G181" s="233"/>
      <c r="H181" s="233"/>
      <c r="I181" s="233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  <c r="IU181"/>
      <c r="IV181"/>
      <c r="IW181"/>
      <c r="IX181"/>
      <c r="IY181"/>
      <c r="IZ181"/>
      <c r="JA181"/>
      <c r="JB181"/>
      <c r="JC181"/>
      <c r="JD181"/>
      <c r="JE181"/>
      <c r="JF181"/>
      <c r="JG181"/>
      <c r="JH181"/>
      <c r="JI181"/>
      <c r="JJ181"/>
      <c r="JK181"/>
      <c r="JL181"/>
      <c r="JM181"/>
      <c r="JN181"/>
      <c r="JO181"/>
      <c r="JP181"/>
      <c r="JQ181"/>
      <c r="JR181"/>
      <c r="JS181"/>
      <c r="JT181"/>
      <c r="JU181"/>
      <c r="JV181"/>
      <c r="JW181"/>
      <c r="JX181"/>
      <c r="JY181"/>
      <c r="JZ181"/>
      <c r="KA181"/>
      <c r="KB181"/>
      <c r="KC181"/>
      <c r="KD181"/>
      <c r="KE181"/>
      <c r="KF181"/>
      <c r="KG181"/>
      <c r="KH181"/>
      <c r="KI181"/>
      <c r="KJ181"/>
      <c r="KK181"/>
      <c r="KL181"/>
      <c r="KM181"/>
      <c r="KN181"/>
      <c r="KO181"/>
      <c r="KP181"/>
      <c r="KQ181"/>
      <c r="KR181"/>
      <c r="KS181"/>
      <c r="KT181"/>
      <c r="KU181"/>
      <c r="KV181"/>
      <c r="KW181"/>
      <c r="KX181"/>
      <c r="KY181"/>
      <c r="KZ181"/>
      <c r="LA181"/>
      <c r="LB181"/>
      <c r="LC181"/>
      <c r="LD181"/>
      <c r="LE181"/>
      <c r="LF181"/>
      <c r="LG181"/>
      <c r="LH181"/>
      <c r="LI181"/>
      <c r="LJ181"/>
      <c r="LK181"/>
      <c r="LL181"/>
      <c r="LM181"/>
      <c r="LN181"/>
      <c r="LO181"/>
      <c r="LP181"/>
      <c r="LQ181"/>
      <c r="LR181"/>
      <c r="LS181"/>
      <c r="LT181"/>
      <c r="LU181"/>
      <c r="LV181"/>
      <c r="LW181"/>
      <c r="LX181"/>
      <c r="LY181"/>
      <c r="LZ181"/>
      <c r="MA181"/>
      <c r="MB181"/>
      <c r="MC181"/>
      <c r="MD181"/>
      <c r="ME181"/>
      <c r="MF181"/>
      <c r="MG181"/>
      <c r="MH181"/>
      <c r="MI181"/>
      <c r="MJ181"/>
      <c r="MK181"/>
      <c r="ML181"/>
      <c r="MM181"/>
      <c r="MN181"/>
      <c r="MO181"/>
      <c r="MP181"/>
      <c r="MQ181"/>
      <c r="MR181"/>
      <c r="MS181"/>
      <c r="MT181"/>
      <c r="MU181"/>
      <c r="MV181"/>
      <c r="MW181"/>
      <c r="MX181"/>
      <c r="MY181"/>
      <c r="MZ181"/>
      <c r="NA181"/>
      <c r="NB181"/>
      <c r="NC181"/>
      <c r="ND181"/>
      <c r="NE181"/>
      <c r="NF181"/>
      <c r="NG181"/>
      <c r="NH181"/>
      <c r="NI181"/>
      <c r="NJ181"/>
      <c r="NK181"/>
      <c r="NL181"/>
      <c r="NM181"/>
      <c r="NN181"/>
      <c r="NO181"/>
      <c r="NP181"/>
      <c r="NQ181"/>
      <c r="NR181"/>
      <c r="NS181"/>
      <c r="NT181"/>
      <c r="NU181"/>
      <c r="NV181"/>
      <c r="NW181"/>
      <c r="NX181"/>
      <c r="NY181"/>
      <c r="NZ181"/>
      <c r="OA181"/>
      <c r="OB181"/>
      <c r="OC181"/>
      <c r="OD181"/>
      <c r="OE181"/>
      <c r="OF181"/>
      <c r="OG181"/>
      <c r="OH181"/>
      <c r="OI181"/>
      <c r="OJ181"/>
      <c r="OK181"/>
      <c r="OL181"/>
      <c r="OM181"/>
      <c r="ON181"/>
      <c r="OO181"/>
      <c r="OP181"/>
      <c r="OQ181"/>
      <c r="OR181"/>
      <c r="OS181"/>
      <c r="OT181"/>
      <c r="OU181"/>
      <c r="OV181"/>
      <c r="OW181"/>
      <c r="OX181"/>
      <c r="OY181"/>
      <c r="OZ181"/>
      <c r="PA181"/>
      <c r="PB181"/>
      <c r="PC181"/>
      <c r="PD181"/>
      <c r="PE181"/>
      <c r="PF181"/>
      <c r="PG181"/>
      <c r="PH181"/>
      <c r="PI181"/>
      <c r="PJ181"/>
      <c r="PK181"/>
      <c r="PL181"/>
      <c r="PM181"/>
      <c r="PN181"/>
      <c r="PO181"/>
      <c r="PP181"/>
      <c r="PQ181"/>
      <c r="PR181"/>
      <c r="PS181"/>
      <c r="PT181"/>
      <c r="PU181"/>
      <c r="PV181"/>
      <c r="PW181"/>
      <c r="PX181"/>
      <c r="PY181"/>
      <c r="PZ181"/>
      <c r="QA181"/>
      <c r="QB181"/>
      <c r="QC181"/>
      <c r="QD181"/>
      <c r="QE181"/>
      <c r="QF181"/>
      <c r="QG181"/>
      <c r="QH181"/>
      <c r="QI181"/>
      <c r="QJ181"/>
      <c r="QK181"/>
      <c r="QL181"/>
      <c r="QM181"/>
      <c r="QN181"/>
      <c r="QO181"/>
      <c r="QP181"/>
      <c r="QQ181"/>
      <c r="QR181"/>
      <c r="QS181"/>
      <c r="QT181"/>
      <c r="QU181"/>
      <c r="QV181"/>
      <c r="QW181"/>
      <c r="QX181"/>
      <c r="QY181"/>
      <c r="QZ181"/>
      <c r="RA181"/>
      <c r="RB181"/>
      <c r="RC181"/>
      <c r="RD181"/>
      <c r="RE181"/>
      <c r="RF181"/>
    </row>
    <row r="182" spans="1:474">
      <c r="A182" s="242">
        <v>87</v>
      </c>
      <c r="B182" s="242" t="s">
        <v>190</v>
      </c>
      <c r="C182" s="242" t="s">
        <v>118</v>
      </c>
      <c r="D182" s="233">
        <v>150</v>
      </c>
      <c r="E182" s="233">
        <v>150</v>
      </c>
      <c r="F182" s="233">
        <v>150</v>
      </c>
      <c r="G182" s="233"/>
      <c r="H182" s="233"/>
      <c r="I182" s="233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  <c r="IU182"/>
      <c r="IV182"/>
      <c r="IW182"/>
      <c r="IX182"/>
      <c r="IY182"/>
      <c r="IZ182"/>
      <c r="JA182"/>
      <c r="JB182"/>
      <c r="JC182"/>
      <c r="JD182"/>
      <c r="JE182"/>
      <c r="JF182"/>
      <c r="JG182"/>
      <c r="JH182"/>
      <c r="JI182"/>
      <c r="JJ182"/>
      <c r="JK182"/>
      <c r="JL182"/>
      <c r="JM182"/>
      <c r="JN182"/>
      <c r="JO182"/>
      <c r="JP182"/>
      <c r="JQ182"/>
      <c r="JR182"/>
      <c r="JS182"/>
      <c r="JT182"/>
      <c r="JU182"/>
      <c r="JV182"/>
      <c r="JW182"/>
      <c r="JX182"/>
      <c r="JY182"/>
      <c r="JZ182"/>
      <c r="KA182"/>
      <c r="KB182"/>
      <c r="KC182"/>
      <c r="KD182"/>
      <c r="KE182"/>
      <c r="KF182"/>
      <c r="KG182"/>
      <c r="KH182"/>
      <c r="KI182"/>
      <c r="KJ182"/>
      <c r="KK182"/>
      <c r="KL182"/>
      <c r="KM182"/>
      <c r="KN182"/>
      <c r="KO182"/>
      <c r="KP182"/>
      <c r="KQ182"/>
      <c r="KR182"/>
      <c r="KS182"/>
      <c r="KT182"/>
      <c r="KU182"/>
      <c r="KV182"/>
      <c r="KW182"/>
      <c r="KX182"/>
      <c r="KY182"/>
      <c r="KZ182"/>
      <c r="LA182"/>
      <c r="LB182"/>
      <c r="LC182"/>
      <c r="LD182"/>
      <c r="LE182"/>
      <c r="LF182"/>
      <c r="LG182"/>
      <c r="LH182"/>
      <c r="LI182"/>
      <c r="LJ182"/>
      <c r="LK182"/>
      <c r="LL182"/>
      <c r="LM182"/>
      <c r="LN182"/>
      <c r="LO182"/>
      <c r="LP182"/>
      <c r="LQ182"/>
      <c r="LR182"/>
      <c r="LS182"/>
      <c r="LT182"/>
      <c r="LU182"/>
      <c r="LV182"/>
      <c r="LW182"/>
      <c r="LX182"/>
      <c r="LY182"/>
      <c r="LZ182"/>
      <c r="MA182"/>
      <c r="MB182"/>
      <c r="MC182"/>
      <c r="MD182"/>
      <c r="ME182"/>
      <c r="MF182"/>
      <c r="MG182"/>
      <c r="MH182"/>
      <c r="MI182"/>
      <c r="MJ182"/>
      <c r="MK182"/>
      <c r="ML182"/>
      <c r="MM182"/>
      <c r="MN182"/>
      <c r="MO182"/>
      <c r="MP182"/>
      <c r="MQ182"/>
      <c r="MR182"/>
      <c r="MS182"/>
      <c r="MT182"/>
      <c r="MU182"/>
      <c r="MV182"/>
      <c r="MW182"/>
      <c r="MX182"/>
      <c r="MY182"/>
      <c r="MZ182"/>
      <c r="NA182"/>
      <c r="NB182"/>
      <c r="NC182"/>
      <c r="ND182"/>
      <c r="NE182"/>
      <c r="NF182"/>
      <c r="NG182"/>
      <c r="NH182"/>
      <c r="NI182"/>
      <c r="NJ182"/>
      <c r="NK182"/>
      <c r="NL182"/>
      <c r="NM182"/>
      <c r="NN182"/>
      <c r="NO182"/>
      <c r="NP182"/>
      <c r="NQ182"/>
      <c r="NR182"/>
      <c r="NS182"/>
      <c r="NT182"/>
      <c r="NU182"/>
      <c r="NV182"/>
      <c r="NW182"/>
      <c r="NX182"/>
      <c r="NY182"/>
      <c r="NZ182"/>
      <c r="OA182"/>
      <c r="OB182"/>
      <c r="OC182"/>
      <c r="OD182"/>
      <c r="OE182"/>
      <c r="OF182"/>
      <c r="OG182"/>
      <c r="OH182"/>
      <c r="OI182"/>
      <c r="OJ182"/>
      <c r="OK182"/>
      <c r="OL182"/>
      <c r="OM182"/>
      <c r="ON182"/>
      <c r="OO182"/>
      <c r="OP182"/>
      <c r="OQ182"/>
      <c r="OR182"/>
      <c r="OS182"/>
      <c r="OT182"/>
      <c r="OU182"/>
      <c r="OV182"/>
      <c r="OW182"/>
      <c r="OX182"/>
      <c r="OY182"/>
      <c r="OZ182"/>
      <c r="PA182"/>
      <c r="PB182"/>
      <c r="PC182"/>
      <c r="PD182"/>
      <c r="PE182"/>
      <c r="PF182"/>
      <c r="PG182"/>
      <c r="PH182"/>
      <c r="PI182"/>
      <c r="PJ182"/>
      <c r="PK182"/>
      <c r="PL182"/>
      <c r="PM182"/>
      <c r="PN182"/>
      <c r="PO182"/>
      <c r="PP182"/>
      <c r="PQ182"/>
      <c r="PR182"/>
      <c r="PS182"/>
      <c r="PT182"/>
      <c r="PU182"/>
      <c r="PV182"/>
      <c r="PW182"/>
      <c r="PX182"/>
      <c r="PY182"/>
      <c r="PZ182"/>
      <c r="QA182"/>
      <c r="QB182"/>
      <c r="QC182"/>
      <c r="QD182"/>
      <c r="QE182"/>
      <c r="QF182"/>
      <c r="QG182"/>
      <c r="QH182"/>
      <c r="QI182"/>
      <c r="QJ182"/>
      <c r="QK182"/>
      <c r="QL182"/>
      <c r="QM182"/>
      <c r="QN182"/>
      <c r="QO182"/>
      <c r="QP182"/>
      <c r="QQ182"/>
      <c r="QR182"/>
      <c r="QS182"/>
      <c r="QT182"/>
      <c r="QU182"/>
      <c r="QV182"/>
      <c r="QW182"/>
      <c r="QX182"/>
      <c r="QY182"/>
      <c r="QZ182"/>
      <c r="RA182"/>
      <c r="RB182"/>
      <c r="RC182"/>
      <c r="RD182"/>
      <c r="RE182"/>
      <c r="RF182"/>
    </row>
    <row r="183" spans="1:474">
      <c r="A183" s="242">
        <v>87</v>
      </c>
      <c r="B183" s="242" t="s">
        <v>176</v>
      </c>
      <c r="C183" s="242" t="s">
        <v>118</v>
      </c>
      <c r="D183" s="233">
        <v>200</v>
      </c>
      <c r="E183" s="233">
        <v>200</v>
      </c>
      <c r="F183" s="233">
        <v>200</v>
      </c>
      <c r="G183" s="233"/>
      <c r="H183" s="233"/>
      <c r="I183" s="23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  <c r="IU183"/>
      <c r="IV183"/>
      <c r="IW183"/>
      <c r="IX183"/>
      <c r="IY183"/>
      <c r="IZ183"/>
      <c r="JA183"/>
      <c r="JB183"/>
      <c r="JC183"/>
      <c r="JD183"/>
      <c r="JE183"/>
      <c r="JF183"/>
      <c r="JG183"/>
      <c r="JH183"/>
      <c r="JI183"/>
      <c r="JJ183"/>
      <c r="JK183"/>
      <c r="JL183"/>
      <c r="JM183"/>
      <c r="JN183"/>
      <c r="JO183"/>
      <c r="JP183"/>
      <c r="JQ183"/>
      <c r="JR183"/>
      <c r="JS183"/>
      <c r="JT183"/>
      <c r="JU183"/>
      <c r="JV183"/>
      <c r="JW183"/>
      <c r="JX183"/>
      <c r="JY183"/>
      <c r="JZ183"/>
      <c r="KA183"/>
      <c r="KB183"/>
      <c r="KC183"/>
      <c r="KD183"/>
      <c r="KE183"/>
      <c r="KF183"/>
      <c r="KG183"/>
      <c r="KH183"/>
      <c r="KI183"/>
      <c r="KJ183"/>
      <c r="KK183"/>
      <c r="KL183"/>
      <c r="KM183"/>
      <c r="KN183"/>
      <c r="KO183"/>
      <c r="KP183"/>
      <c r="KQ183"/>
      <c r="KR183"/>
      <c r="KS183"/>
      <c r="KT183"/>
      <c r="KU183"/>
      <c r="KV183"/>
      <c r="KW183"/>
      <c r="KX183"/>
      <c r="KY183"/>
      <c r="KZ183"/>
      <c r="LA183"/>
      <c r="LB183"/>
      <c r="LC183"/>
      <c r="LD183"/>
      <c r="LE183"/>
      <c r="LF183"/>
      <c r="LG183"/>
      <c r="LH183"/>
      <c r="LI183"/>
      <c r="LJ183"/>
      <c r="LK183"/>
      <c r="LL183"/>
      <c r="LM183"/>
      <c r="LN183"/>
      <c r="LO183"/>
      <c r="LP183"/>
      <c r="LQ183"/>
      <c r="LR183"/>
      <c r="LS183"/>
      <c r="LT183"/>
      <c r="LU183"/>
      <c r="LV183"/>
      <c r="LW183"/>
      <c r="LX183"/>
      <c r="LY183"/>
      <c r="LZ183"/>
      <c r="MA183"/>
      <c r="MB183"/>
      <c r="MC183"/>
      <c r="MD183"/>
      <c r="ME183"/>
      <c r="MF183"/>
      <c r="MG183"/>
      <c r="MH183"/>
      <c r="MI183"/>
      <c r="MJ183"/>
      <c r="MK183"/>
      <c r="ML183"/>
      <c r="MM183"/>
      <c r="MN183"/>
      <c r="MO183"/>
      <c r="MP183"/>
      <c r="MQ183"/>
      <c r="MR183"/>
      <c r="MS183"/>
      <c r="MT183"/>
      <c r="MU183"/>
      <c r="MV183"/>
      <c r="MW183"/>
      <c r="MX183"/>
      <c r="MY183"/>
      <c r="MZ183"/>
      <c r="NA183"/>
      <c r="NB183"/>
      <c r="NC183"/>
      <c r="ND183"/>
      <c r="NE183"/>
      <c r="NF183"/>
      <c r="NG183"/>
      <c r="NH183"/>
      <c r="NI183"/>
      <c r="NJ183"/>
      <c r="NK183"/>
      <c r="NL183"/>
      <c r="NM183"/>
      <c r="NN183"/>
      <c r="NO183"/>
      <c r="NP183"/>
      <c r="NQ183"/>
      <c r="NR183"/>
      <c r="NS183"/>
      <c r="NT183"/>
      <c r="NU183"/>
      <c r="NV183"/>
      <c r="NW183"/>
      <c r="NX183"/>
      <c r="NY183"/>
      <c r="NZ183"/>
      <c r="OA183"/>
      <c r="OB183"/>
      <c r="OC183"/>
      <c r="OD183"/>
      <c r="OE183"/>
      <c r="OF183"/>
      <c r="OG183"/>
      <c r="OH183"/>
      <c r="OI183"/>
      <c r="OJ183"/>
      <c r="OK183"/>
      <c r="OL183"/>
      <c r="OM183"/>
      <c r="ON183"/>
      <c r="OO183"/>
      <c r="OP183"/>
      <c r="OQ183"/>
      <c r="OR183"/>
      <c r="OS183"/>
      <c r="OT183"/>
      <c r="OU183"/>
      <c r="OV183"/>
      <c r="OW183"/>
      <c r="OX183"/>
      <c r="OY183"/>
      <c r="OZ183"/>
      <c r="PA183"/>
      <c r="PB183"/>
      <c r="PC183"/>
      <c r="PD183"/>
      <c r="PE183"/>
      <c r="PF183"/>
      <c r="PG183"/>
      <c r="PH183"/>
      <c r="PI183"/>
      <c r="PJ183"/>
      <c r="PK183"/>
      <c r="PL183"/>
      <c r="PM183"/>
      <c r="PN183"/>
      <c r="PO183"/>
      <c r="PP183"/>
      <c r="PQ183"/>
      <c r="PR183"/>
      <c r="PS183"/>
      <c r="PT183"/>
      <c r="PU183"/>
      <c r="PV183"/>
      <c r="PW183"/>
      <c r="PX183"/>
      <c r="PY183"/>
      <c r="PZ183"/>
      <c r="QA183"/>
      <c r="QB183"/>
      <c r="QC183"/>
      <c r="QD183"/>
      <c r="QE183"/>
      <c r="QF183"/>
      <c r="QG183"/>
      <c r="QH183"/>
      <c r="QI183"/>
      <c r="QJ183"/>
      <c r="QK183"/>
      <c r="QL183"/>
      <c r="QM183"/>
      <c r="QN183"/>
      <c r="QO183"/>
      <c r="QP183"/>
      <c r="QQ183"/>
      <c r="QR183"/>
      <c r="QS183"/>
      <c r="QT183"/>
      <c r="QU183"/>
      <c r="QV183"/>
      <c r="QW183"/>
      <c r="QX183"/>
      <c r="QY183"/>
      <c r="QZ183"/>
      <c r="RA183"/>
      <c r="RB183"/>
      <c r="RC183"/>
      <c r="RD183"/>
      <c r="RE183"/>
      <c r="RF183"/>
    </row>
    <row r="184" spans="1:474">
      <c r="A184" s="242">
        <v>88</v>
      </c>
      <c r="B184" s="242" t="s">
        <v>190</v>
      </c>
      <c r="C184" s="242" t="s">
        <v>119</v>
      </c>
      <c r="D184" s="233">
        <v>125</v>
      </c>
      <c r="E184" s="233">
        <v>125</v>
      </c>
      <c r="F184" s="233">
        <v>125</v>
      </c>
      <c r="G184" s="233"/>
      <c r="H184" s="233"/>
      <c r="I184" s="233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  <c r="IU184"/>
      <c r="IV184"/>
      <c r="IW184"/>
      <c r="IX184"/>
      <c r="IY184"/>
      <c r="IZ184"/>
      <c r="JA184"/>
      <c r="JB184"/>
      <c r="JC184"/>
      <c r="JD184"/>
      <c r="JE184"/>
      <c r="JF184"/>
      <c r="JG184"/>
      <c r="JH184"/>
      <c r="JI184"/>
      <c r="JJ184"/>
      <c r="JK184"/>
      <c r="JL184"/>
      <c r="JM184"/>
      <c r="JN184"/>
      <c r="JO184"/>
      <c r="JP184"/>
      <c r="JQ184"/>
      <c r="JR184"/>
      <c r="JS184"/>
      <c r="JT184"/>
      <c r="JU184"/>
      <c r="JV184"/>
      <c r="JW184"/>
      <c r="JX184"/>
      <c r="JY184"/>
      <c r="JZ184"/>
      <c r="KA184"/>
      <c r="KB184"/>
      <c r="KC184"/>
      <c r="KD184"/>
      <c r="KE184"/>
      <c r="KF184"/>
      <c r="KG184"/>
      <c r="KH184"/>
      <c r="KI184"/>
      <c r="KJ184"/>
      <c r="KK184"/>
      <c r="KL184"/>
      <c r="KM184"/>
      <c r="KN184"/>
      <c r="KO184"/>
      <c r="KP184"/>
      <c r="KQ184"/>
      <c r="KR184"/>
      <c r="KS184"/>
      <c r="KT184"/>
      <c r="KU184"/>
      <c r="KV184"/>
      <c r="KW184"/>
      <c r="KX184"/>
      <c r="KY184"/>
      <c r="KZ184"/>
      <c r="LA184"/>
      <c r="LB184"/>
      <c r="LC184"/>
      <c r="LD184"/>
      <c r="LE184"/>
      <c r="LF184"/>
      <c r="LG184"/>
      <c r="LH184"/>
      <c r="LI184"/>
      <c r="LJ184"/>
      <c r="LK184"/>
      <c r="LL184"/>
      <c r="LM184"/>
      <c r="LN184"/>
      <c r="LO184"/>
      <c r="LP184"/>
      <c r="LQ184"/>
      <c r="LR184"/>
      <c r="LS184"/>
      <c r="LT184"/>
      <c r="LU184"/>
      <c r="LV184"/>
      <c r="LW184"/>
      <c r="LX184"/>
      <c r="LY184"/>
      <c r="LZ184"/>
      <c r="MA184"/>
      <c r="MB184"/>
      <c r="MC184"/>
      <c r="MD184"/>
      <c r="ME184"/>
      <c r="MF184"/>
      <c r="MG184"/>
      <c r="MH184"/>
      <c r="MI184"/>
      <c r="MJ184"/>
      <c r="MK184"/>
      <c r="ML184"/>
      <c r="MM184"/>
      <c r="MN184"/>
      <c r="MO184"/>
      <c r="MP184"/>
      <c r="MQ184"/>
      <c r="MR184"/>
      <c r="MS184"/>
      <c r="MT184"/>
      <c r="MU184"/>
      <c r="MV184"/>
      <c r="MW184"/>
      <c r="MX184"/>
      <c r="MY184"/>
      <c r="MZ184"/>
      <c r="NA184"/>
      <c r="NB184"/>
      <c r="NC184"/>
      <c r="ND184"/>
      <c r="NE184"/>
      <c r="NF184"/>
      <c r="NG184"/>
      <c r="NH184"/>
      <c r="NI184"/>
      <c r="NJ184"/>
      <c r="NK184"/>
      <c r="NL184"/>
      <c r="NM184"/>
      <c r="NN184"/>
      <c r="NO184"/>
      <c r="NP184"/>
      <c r="NQ184"/>
      <c r="NR184"/>
      <c r="NS184"/>
      <c r="NT184"/>
      <c r="NU184"/>
      <c r="NV184"/>
      <c r="NW184"/>
      <c r="NX184"/>
      <c r="NY184"/>
      <c r="NZ184"/>
      <c r="OA184"/>
      <c r="OB184"/>
      <c r="OC184"/>
      <c r="OD184"/>
      <c r="OE184"/>
      <c r="OF184"/>
      <c r="OG184"/>
      <c r="OH184"/>
      <c r="OI184"/>
      <c r="OJ184"/>
      <c r="OK184"/>
      <c r="OL184"/>
      <c r="OM184"/>
      <c r="ON184"/>
      <c r="OO184"/>
      <c r="OP184"/>
      <c r="OQ184"/>
      <c r="OR184"/>
      <c r="OS184"/>
      <c r="OT184"/>
      <c r="OU184"/>
      <c r="OV184"/>
      <c r="OW184"/>
      <c r="OX184"/>
      <c r="OY184"/>
      <c r="OZ184"/>
      <c r="PA184"/>
      <c r="PB184"/>
      <c r="PC184"/>
      <c r="PD184"/>
      <c r="PE184"/>
      <c r="PF184"/>
      <c r="PG184"/>
      <c r="PH184"/>
      <c r="PI184"/>
      <c r="PJ184"/>
      <c r="PK184"/>
      <c r="PL184"/>
      <c r="PM184"/>
      <c r="PN184"/>
      <c r="PO184"/>
      <c r="PP184"/>
      <c r="PQ184"/>
      <c r="PR184"/>
      <c r="PS184"/>
      <c r="PT184"/>
      <c r="PU184"/>
      <c r="PV184"/>
      <c r="PW184"/>
      <c r="PX184"/>
      <c r="PY184"/>
      <c r="PZ184"/>
      <c r="QA184"/>
      <c r="QB184"/>
      <c r="QC184"/>
      <c r="QD184"/>
      <c r="QE184"/>
      <c r="QF184"/>
      <c r="QG184"/>
      <c r="QH184"/>
      <c r="QI184"/>
      <c r="QJ184"/>
      <c r="QK184"/>
      <c r="QL184"/>
      <c r="QM184"/>
      <c r="QN184"/>
      <c r="QO184"/>
      <c r="QP184"/>
      <c r="QQ184"/>
      <c r="QR184"/>
      <c r="QS184"/>
      <c r="QT184"/>
      <c r="QU184"/>
      <c r="QV184"/>
      <c r="QW184"/>
      <c r="QX184"/>
      <c r="QY184"/>
      <c r="QZ184"/>
      <c r="RA184"/>
      <c r="RB184"/>
      <c r="RC184"/>
      <c r="RD184"/>
      <c r="RE184"/>
      <c r="RF184"/>
    </row>
    <row r="185" spans="1:474">
      <c r="A185" s="242">
        <v>88</v>
      </c>
      <c r="B185" s="242" t="s">
        <v>182</v>
      </c>
      <c r="C185" s="242" t="s">
        <v>119</v>
      </c>
      <c r="D185" s="233">
        <v>150</v>
      </c>
      <c r="E185" s="233">
        <v>150</v>
      </c>
      <c r="F185" s="233">
        <v>150</v>
      </c>
      <c r="G185" s="233"/>
      <c r="H185" s="233"/>
      <c r="I185" s="233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</row>
    <row r="186" spans="1:474">
      <c r="A186" s="242">
        <v>89</v>
      </c>
      <c r="B186" s="242" t="s">
        <v>190</v>
      </c>
      <c r="C186" s="242" t="s">
        <v>120</v>
      </c>
      <c r="D186" s="233">
        <v>25.75</v>
      </c>
      <c r="E186" s="233">
        <v>25</v>
      </c>
      <c r="F186" s="233">
        <v>26</v>
      </c>
      <c r="G186" s="233"/>
      <c r="H186" s="233"/>
      <c r="I186" s="233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</row>
    <row r="187" spans="1:474">
      <c r="A187" s="242">
        <v>89</v>
      </c>
      <c r="B187" s="242" t="s">
        <v>229</v>
      </c>
      <c r="C187" s="242" t="s">
        <v>120</v>
      </c>
      <c r="D187" s="233">
        <v>26</v>
      </c>
      <c r="E187" s="233">
        <v>26</v>
      </c>
      <c r="F187" s="233">
        <v>26</v>
      </c>
      <c r="G187" s="233"/>
      <c r="H187" s="233"/>
      <c r="I187" s="233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</row>
    <row r="188" spans="1:474">
      <c r="A188" s="242">
        <v>89</v>
      </c>
      <c r="B188" s="242" t="s">
        <v>179</v>
      </c>
      <c r="C188" s="242" t="s">
        <v>120</v>
      </c>
      <c r="D188" s="233">
        <v>30</v>
      </c>
      <c r="E188" s="233">
        <v>28</v>
      </c>
      <c r="F188" s="233">
        <v>32</v>
      </c>
      <c r="G188" s="233"/>
      <c r="H188" s="233"/>
      <c r="I188" s="233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</row>
    <row r="189" spans="1:474">
      <c r="A189" s="242">
        <v>89</v>
      </c>
      <c r="B189" s="242" t="s">
        <v>176</v>
      </c>
      <c r="C189" s="242" t="s">
        <v>120</v>
      </c>
      <c r="D189" s="233">
        <v>30</v>
      </c>
      <c r="E189" s="233">
        <v>30</v>
      </c>
      <c r="F189" s="233">
        <v>30</v>
      </c>
      <c r="G189" s="233"/>
      <c r="H189" s="233"/>
      <c r="I189" s="233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</row>
    <row r="190" spans="1:474">
      <c r="A190" s="242">
        <v>89</v>
      </c>
      <c r="B190" s="242" t="s">
        <v>182</v>
      </c>
      <c r="C190" s="242" t="s">
        <v>120</v>
      </c>
      <c r="D190" s="233">
        <v>23</v>
      </c>
      <c r="E190" s="233">
        <v>23</v>
      </c>
      <c r="F190" s="233">
        <v>23</v>
      </c>
      <c r="G190" s="233"/>
      <c r="H190" s="233"/>
      <c r="I190" s="233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</row>
    <row r="191" spans="1:474">
      <c r="A191" s="242">
        <v>90</v>
      </c>
      <c r="B191" s="242" t="s">
        <v>190</v>
      </c>
      <c r="C191" s="242" t="s">
        <v>121</v>
      </c>
      <c r="D191" s="233">
        <v>15.25</v>
      </c>
      <c r="E191" s="233">
        <v>15</v>
      </c>
      <c r="F191" s="233">
        <v>16</v>
      </c>
      <c r="G191" s="233"/>
      <c r="H191" s="233"/>
      <c r="I191" s="233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</row>
    <row r="192" spans="1:474">
      <c r="A192" s="242">
        <v>90</v>
      </c>
      <c r="B192" s="242" t="s">
        <v>179</v>
      </c>
      <c r="C192" s="242" t="s">
        <v>121</v>
      </c>
      <c r="D192" s="233">
        <v>28</v>
      </c>
      <c r="E192" s="233">
        <v>26</v>
      </c>
      <c r="F192" s="233">
        <v>30</v>
      </c>
      <c r="G192" s="233"/>
      <c r="H192" s="233"/>
      <c r="I192" s="233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</row>
    <row r="193" spans="1:175">
      <c r="A193" s="242">
        <v>90</v>
      </c>
      <c r="B193" s="242" t="s">
        <v>176</v>
      </c>
      <c r="C193" s="242" t="s">
        <v>121</v>
      </c>
      <c r="D193" s="233">
        <v>28</v>
      </c>
      <c r="E193" s="233">
        <v>28</v>
      </c>
      <c r="F193" s="233">
        <v>28</v>
      </c>
      <c r="G193" s="233"/>
      <c r="H193" s="233"/>
      <c r="I193" s="23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</row>
    <row r="194" spans="1:175">
      <c r="A194" s="242">
        <v>92</v>
      </c>
      <c r="B194" s="242" t="s">
        <v>190</v>
      </c>
      <c r="C194" s="242" t="s">
        <v>122</v>
      </c>
      <c r="D194" s="233">
        <v>168.33333333333334</v>
      </c>
      <c r="E194" s="233">
        <v>165</v>
      </c>
      <c r="F194" s="233">
        <v>170</v>
      </c>
      <c r="G194" s="233"/>
      <c r="H194" s="233"/>
      <c r="I194" s="233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</row>
    <row r="195" spans="1:175">
      <c r="A195" s="242">
        <v>92</v>
      </c>
      <c r="B195" s="242" t="s">
        <v>179</v>
      </c>
      <c r="C195" s="242" t="s">
        <v>122</v>
      </c>
      <c r="D195" s="233">
        <v>175</v>
      </c>
      <c r="E195" s="233">
        <v>175</v>
      </c>
      <c r="F195" s="233">
        <v>175</v>
      </c>
      <c r="G195" s="233"/>
      <c r="H195" s="233"/>
      <c r="I195" s="233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</row>
    <row r="196" spans="1:175">
      <c r="A196" s="242">
        <v>92</v>
      </c>
      <c r="B196" s="242" t="s">
        <v>176</v>
      </c>
      <c r="C196" s="242" t="s">
        <v>122</v>
      </c>
      <c r="D196" s="233">
        <v>125</v>
      </c>
      <c r="E196" s="233">
        <v>125</v>
      </c>
      <c r="F196" s="233">
        <v>125</v>
      </c>
      <c r="G196" s="233"/>
      <c r="H196" s="233"/>
      <c r="I196" s="233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</row>
    <row r="197" spans="1:175">
      <c r="A197" s="242">
        <v>92</v>
      </c>
      <c r="B197" s="242" t="s">
        <v>182</v>
      </c>
      <c r="C197" s="242" t="s">
        <v>122</v>
      </c>
      <c r="D197" s="233">
        <v>175</v>
      </c>
      <c r="E197" s="233">
        <v>175</v>
      </c>
      <c r="F197" s="233">
        <v>175</v>
      </c>
      <c r="G197" s="233"/>
      <c r="H197" s="233"/>
      <c r="I197" s="233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</row>
    <row r="198" spans="1:175">
      <c r="A198" s="242">
        <v>95</v>
      </c>
      <c r="B198" s="242" t="s">
        <v>262</v>
      </c>
      <c r="C198" s="242" t="s">
        <v>204</v>
      </c>
      <c r="D198" s="233">
        <v>120</v>
      </c>
      <c r="E198" s="233">
        <v>120</v>
      </c>
      <c r="F198" s="233">
        <v>120</v>
      </c>
      <c r="G198" s="233"/>
      <c r="H198" s="233"/>
      <c r="I198" s="233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</row>
    <row r="199" spans="1:175">
      <c r="A199" s="242">
        <v>95</v>
      </c>
      <c r="B199" s="242" t="s">
        <v>229</v>
      </c>
      <c r="C199" s="242" t="s">
        <v>204</v>
      </c>
      <c r="D199" s="233">
        <v>120</v>
      </c>
      <c r="E199" s="233">
        <v>120</v>
      </c>
      <c r="F199" s="233">
        <v>120</v>
      </c>
      <c r="G199" s="233">
        <v>1.25</v>
      </c>
      <c r="H199" s="233">
        <v>1.25</v>
      </c>
      <c r="I199" s="233">
        <v>1.25</v>
      </c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</row>
    <row r="200" spans="1:175">
      <c r="A200" s="242">
        <v>95</v>
      </c>
      <c r="B200" s="242" t="s">
        <v>179</v>
      </c>
      <c r="C200" s="242" t="s">
        <v>204</v>
      </c>
      <c r="D200" s="233">
        <v>120</v>
      </c>
      <c r="E200" s="233">
        <v>120</v>
      </c>
      <c r="F200" s="233">
        <v>120</v>
      </c>
      <c r="G200" s="233">
        <v>1.5</v>
      </c>
      <c r="H200" s="233">
        <v>1.5</v>
      </c>
      <c r="I200" s="233">
        <v>1.5</v>
      </c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</row>
    <row r="201" spans="1:175">
      <c r="A201" s="242">
        <v>95</v>
      </c>
      <c r="B201" s="242" t="s">
        <v>176</v>
      </c>
      <c r="C201" s="242" t="s">
        <v>204</v>
      </c>
      <c r="D201" s="233"/>
      <c r="E201" s="233"/>
      <c r="F201" s="233"/>
      <c r="G201" s="233">
        <v>1.5</v>
      </c>
      <c r="H201" s="233">
        <v>1.5</v>
      </c>
      <c r="I201" s="233">
        <v>1.5</v>
      </c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</row>
    <row r="202" spans="1:175">
      <c r="A202" s="242">
        <v>95</v>
      </c>
      <c r="B202" s="242" t="s">
        <v>182</v>
      </c>
      <c r="C202" s="242" t="s">
        <v>204</v>
      </c>
      <c r="D202" s="233">
        <v>110</v>
      </c>
      <c r="E202" s="233">
        <v>110</v>
      </c>
      <c r="F202" s="233">
        <v>110</v>
      </c>
      <c r="G202" s="233">
        <v>1.6166666666666665</v>
      </c>
      <c r="H202" s="233">
        <v>1.35</v>
      </c>
      <c r="I202" s="233">
        <v>1.75</v>
      </c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</row>
    <row r="203" spans="1:175">
      <c r="A203" s="242">
        <v>96</v>
      </c>
      <c r="B203" s="242" t="s">
        <v>262</v>
      </c>
      <c r="C203" s="242" t="s">
        <v>205</v>
      </c>
      <c r="D203" s="233">
        <v>48</v>
      </c>
      <c r="E203" s="233">
        <v>48</v>
      </c>
      <c r="F203" s="233">
        <v>48</v>
      </c>
      <c r="G203" s="233">
        <v>0.54999999999999993</v>
      </c>
      <c r="H203" s="233">
        <v>0.55000000000000004</v>
      </c>
      <c r="I203" s="233">
        <v>0.55000000000000004</v>
      </c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</row>
    <row r="204" spans="1:175">
      <c r="A204" s="242">
        <v>96</v>
      </c>
      <c r="B204" s="242" t="s">
        <v>229</v>
      </c>
      <c r="C204" s="242" t="s">
        <v>205</v>
      </c>
      <c r="D204" s="233">
        <v>48</v>
      </c>
      <c r="E204" s="233">
        <v>48</v>
      </c>
      <c r="F204" s="233">
        <v>48</v>
      </c>
      <c r="G204" s="233">
        <v>0.55000000000000004</v>
      </c>
      <c r="H204" s="233">
        <v>0.55000000000000004</v>
      </c>
      <c r="I204" s="233">
        <v>0.55000000000000004</v>
      </c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</row>
    <row r="205" spans="1:175">
      <c r="A205" s="242">
        <v>96</v>
      </c>
      <c r="B205" s="242" t="s">
        <v>179</v>
      </c>
      <c r="C205" s="242" t="s">
        <v>205</v>
      </c>
      <c r="D205" s="233">
        <v>49.866666666666667</v>
      </c>
      <c r="E205" s="233">
        <v>49.8</v>
      </c>
      <c r="F205" s="233">
        <v>50</v>
      </c>
      <c r="G205" s="233">
        <v>0.58333333333333337</v>
      </c>
      <c r="H205" s="233">
        <v>0.55000000000000004</v>
      </c>
      <c r="I205" s="233">
        <v>0.6</v>
      </c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</row>
    <row r="206" spans="1:175">
      <c r="A206" s="242">
        <v>96</v>
      </c>
      <c r="B206" s="242" t="s">
        <v>176</v>
      </c>
      <c r="C206" s="242" t="s">
        <v>205</v>
      </c>
      <c r="D206" s="233">
        <v>49.2</v>
      </c>
      <c r="E206" s="233">
        <v>49.2</v>
      </c>
      <c r="F206" s="233">
        <v>49.2</v>
      </c>
      <c r="G206" s="233">
        <v>0.55000000000000004</v>
      </c>
      <c r="H206" s="233">
        <v>0.55000000000000004</v>
      </c>
      <c r="I206" s="233">
        <v>0.55000000000000004</v>
      </c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</row>
    <row r="207" spans="1:175">
      <c r="A207" s="242">
        <v>96</v>
      </c>
      <c r="B207" s="242" t="s">
        <v>182</v>
      </c>
      <c r="C207" s="242" t="s">
        <v>205</v>
      </c>
      <c r="D207" s="233">
        <v>50.5</v>
      </c>
      <c r="E207" s="233">
        <v>49</v>
      </c>
      <c r="F207" s="233">
        <v>52</v>
      </c>
      <c r="G207" s="233">
        <v>0.58333333333333337</v>
      </c>
      <c r="H207" s="233">
        <v>0.55000000000000004</v>
      </c>
      <c r="I207" s="233">
        <v>0.6</v>
      </c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</row>
    <row r="208" spans="1:175">
      <c r="A208" s="242">
        <v>97</v>
      </c>
      <c r="B208" s="242" t="s">
        <v>262</v>
      </c>
      <c r="C208" s="242" t="s">
        <v>206</v>
      </c>
      <c r="D208" s="233">
        <v>100</v>
      </c>
      <c r="E208" s="233">
        <v>100</v>
      </c>
      <c r="F208" s="233">
        <v>100</v>
      </c>
      <c r="G208" s="233">
        <v>1.1583333333333332</v>
      </c>
      <c r="H208" s="233">
        <v>1.1000000000000001</v>
      </c>
      <c r="I208" s="233">
        <v>1.4</v>
      </c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</row>
    <row r="209" spans="1:175">
      <c r="A209" s="242">
        <v>97</v>
      </c>
      <c r="B209" s="242" t="s">
        <v>229</v>
      </c>
      <c r="C209" s="242" t="s">
        <v>206</v>
      </c>
      <c r="D209" s="233">
        <v>100</v>
      </c>
      <c r="E209" s="233">
        <v>100</v>
      </c>
      <c r="F209" s="233">
        <v>100</v>
      </c>
      <c r="G209" s="233">
        <v>1.1000000000000001</v>
      </c>
      <c r="H209" s="233">
        <v>1.1000000000000001</v>
      </c>
      <c r="I209" s="233">
        <v>1.1000000000000001</v>
      </c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</row>
    <row r="210" spans="1:175">
      <c r="A210" s="242">
        <v>97</v>
      </c>
      <c r="B210" s="242" t="s">
        <v>179</v>
      </c>
      <c r="C210" s="242" t="s">
        <v>206</v>
      </c>
      <c r="D210" s="233"/>
      <c r="E210" s="233"/>
      <c r="F210" s="233"/>
      <c r="G210" s="233">
        <v>1.25</v>
      </c>
      <c r="H210" s="233">
        <v>1.25</v>
      </c>
      <c r="I210" s="233">
        <v>1.25</v>
      </c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</row>
    <row r="211" spans="1:175">
      <c r="A211" s="242">
        <v>97</v>
      </c>
      <c r="B211" s="242" t="s">
        <v>176</v>
      </c>
      <c r="C211" s="242" t="s">
        <v>206</v>
      </c>
      <c r="D211" s="233">
        <v>83</v>
      </c>
      <c r="E211" s="233">
        <v>83</v>
      </c>
      <c r="F211" s="233">
        <v>83</v>
      </c>
      <c r="G211" s="233">
        <v>1.25</v>
      </c>
      <c r="H211" s="233">
        <v>1</v>
      </c>
      <c r="I211" s="233">
        <v>1.5</v>
      </c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</row>
    <row r="212" spans="1:175">
      <c r="A212" s="242">
        <v>97</v>
      </c>
      <c r="B212" s="242" t="s">
        <v>182</v>
      </c>
      <c r="C212" s="242" t="s">
        <v>206</v>
      </c>
      <c r="D212" s="233">
        <v>100</v>
      </c>
      <c r="E212" s="233">
        <v>100</v>
      </c>
      <c r="F212" s="233">
        <v>100</v>
      </c>
      <c r="G212" s="233">
        <v>1.3333333333333333</v>
      </c>
      <c r="H212" s="233">
        <v>1.25</v>
      </c>
      <c r="I212" s="233">
        <v>1.5</v>
      </c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</row>
    <row r="213" spans="1:175">
      <c r="A213" s="242">
        <v>98</v>
      </c>
      <c r="B213" s="242" t="s">
        <v>262</v>
      </c>
      <c r="C213" s="242" t="s">
        <v>266</v>
      </c>
      <c r="D213" s="233">
        <v>202.77777777777777</v>
      </c>
      <c r="E213" s="233">
        <v>200</v>
      </c>
      <c r="F213" s="233">
        <v>205</v>
      </c>
      <c r="G213" s="233">
        <v>2.1999999999999997</v>
      </c>
      <c r="H213" s="233">
        <v>2.2000000000000002</v>
      </c>
      <c r="I213" s="233">
        <v>2.2000000000000002</v>
      </c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</row>
    <row r="214" spans="1:175">
      <c r="A214" s="242">
        <v>98</v>
      </c>
      <c r="B214" s="242" t="s">
        <v>229</v>
      </c>
      <c r="C214" s="242" t="s">
        <v>266</v>
      </c>
      <c r="D214" s="233">
        <v>205</v>
      </c>
      <c r="E214" s="233">
        <v>205</v>
      </c>
      <c r="F214" s="233">
        <v>205</v>
      </c>
      <c r="G214" s="233">
        <v>2.2000000000000002</v>
      </c>
      <c r="H214" s="233">
        <v>2.2000000000000002</v>
      </c>
      <c r="I214" s="233">
        <v>2.2000000000000002</v>
      </c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</row>
    <row r="215" spans="1:175">
      <c r="A215" s="242">
        <v>98</v>
      </c>
      <c r="B215" s="242" t="s">
        <v>179</v>
      </c>
      <c r="C215" s="242" t="s">
        <v>266</v>
      </c>
      <c r="D215" s="233"/>
      <c r="E215" s="233"/>
      <c r="F215" s="233"/>
      <c r="G215" s="233">
        <v>2.4</v>
      </c>
      <c r="H215" s="233">
        <v>2.4</v>
      </c>
      <c r="I215" s="233">
        <v>2.4</v>
      </c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</row>
    <row r="216" spans="1:175">
      <c r="A216" s="242">
        <v>98</v>
      </c>
      <c r="B216" s="242" t="s">
        <v>176</v>
      </c>
      <c r="C216" s="242" t="s">
        <v>266</v>
      </c>
      <c r="D216" s="233">
        <v>215</v>
      </c>
      <c r="E216" s="233">
        <v>215</v>
      </c>
      <c r="F216" s="233">
        <v>215</v>
      </c>
      <c r="G216" s="233">
        <v>2.35</v>
      </c>
      <c r="H216" s="233">
        <v>2.35</v>
      </c>
      <c r="I216" s="233">
        <v>2.35</v>
      </c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</row>
    <row r="217" spans="1:175">
      <c r="A217" s="242">
        <v>98</v>
      </c>
      <c r="B217" s="242" t="s">
        <v>182</v>
      </c>
      <c r="C217" s="242" t="s">
        <v>266</v>
      </c>
      <c r="D217" s="233">
        <v>225</v>
      </c>
      <c r="E217" s="233">
        <v>225</v>
      </c>
      <c r="F217" s="233">
        <v>225</v>
      </c>
      <c r="G217" s="233">
        <v>2.5833333333333335</v>
      </c>
      <c r="H217" s="233">
        <v>2.5</v>
      </c>
      <c r="I217" s="233">
        <v>2.75</v>
      </c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</row>
    <row r="218" spans="1:175">
      <c r="A218" s="242">
        <v>99</v>
      </c>
      <c r="B218" s="242" t="s">
        <v>229</v>
      </c>
      <c r="C218" s="242" t="s">
        <v>208</v>
      </c>
      <c r="D218" s="233">
        <v>28</v>
      </c>
      <c r="E218" s="233">
        <v>28</v>
      </c>
      <c r="F218" s="233">
        <v>28</v>
      </c>
      <c r="G218" s="233"/>
      <c r="H218" s="233"/>
      <c r="I218" s="233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</row>
    <row r="219" spans="1:175">
      <c r="A219" s="242">
        <v>100</v>
      </c>
      <c r="B219" s="242" t="s">
        <v>229</v>
      </c>
      <c r="C219" s="242" t="s">
        <v>209</v>
      </c>
      <c r="D219" s="233">
        <v>24.5</v>
      </c>
      <c r="E219" s="233">
        <v>24</v>
      </c>
      <c r="F219" s="233">
        <v>25</v>
      </c>
      <c r="G219" s="233"/>
      <c r="H219" s="233"/>
      <c r="I219" s="233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</row>
    <row r="220" spans="1:175">
      <c r="A220" s="242">
        <v>100</v>
      </c>
      <c r="B220" s="242" t="s">
        <v>179</v>
      </c>
      <c r="C220" s="242" t="s">
        <v>209</v>
      </c>
      <c r="D220" s="233">
        <v>22.375</v>
      </c>
      <c r="E220" s="233">
        <v>22.25</v>
      </c>
      <c r="F220" s="233">
        <v>22.5</v>
      </c>
      <c r="G220" s="233">
        <v>0.5</v>
      </c>
      <c r="H220" s="233">
        <v>0.5</v>
      </c>
      <c r="I220" s="233">
        <v>0.5</v>
      </c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</row>
    <row r="221" spans="1:175">
      <c r="A221" s="242">
        <v>101</v>
      </c>
      <c r="B221" s="242" t="s">
        <v>229</v>
      </c>
      <c r="C221" s="242" t="s">
        <v>210</v>
      </c>
      <c r="D221" s="233">
        <v>23.75</v>
      </c>
      <c r="E221" s="233">
        <v>23.5</v>
      </c>
      <c r="F221" s="233">
        <v>24</v>
      </c>
      <c r="G221" s="233"/>
      <c r="H221" s="233"/>
      <c r="I221" s="233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</row>
    <row r="222" spans="1:175">
      <c r="A222" s="242">
        <v>101</v>
      </c>
      <c r="B222" s="242" t="s">
        <v>179</v>
      </c>
      <c r="C222" s="242" t="s">
        <v>210</v>
      </c>
      <c r="D222" s="233">
        <v>21.5</v>
      </c>
      <c r="E222" s="233">
        <v>21.5</v>
      </c>
      <c r="F222" s="233">
        <v>21.5</v>
      </c>
      <c r="G222" s="233">
        <v>0.5</v>
      </c>
      <c r="H222" s="233">
        <v>0.5</v>
      </c>
      <c r="I222" s="233">
        <v>0.5</v>
      </c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</row>
    <row r="223" spans="1:175">
      <c r="A223" s="242">
        <v>101</v>
      </c>
      <c r="B223" s="242" t="s">
        <v>176</v>
      </c>
      <c r="C223" s="242" t="s">
        <v>210</v>
      </c>
      <c r="D223" s="233">
        <v>20.5</v>
      </c>
      <c r="E223" s="233">
        <v>20.5</v>
      </c>
      <c r="F223" s="233">
        <v>20.5</v>
      </c>
      <c r="G223" s="233">
        <v>0.5</v>
      </c>
      <c r="H223" s="233">
        <v>0.5</v>
      </c>
      <c r="I223" s="233">
        <v>0.5</v>
      </c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</row>
    <row r="224" spans="1:175">
      <c r="A224" s="242">
        <v>101</v>
      </c>
      <c r="B224" s="242" t="s">
        <v>182</v>
      </c>
      <c r="C224" s="242" t="s">
        <v>210</v>
      </c>
      <c r="D224" s="233">
        <v>24</v>
      </c>
      <c r="E224" s="233">
        <v>24</v>
      </c>
      <c r="F224" s="233">
        <v>24</v>
      </c>
      <c r="G224" s="233"/>
      <c r="H224" s="233"/>
      <c r="I224" s="233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</row>
    <row r="225" spans="1:175">
      <c r="A225" s="242">
        <v>102</v>
      </c>
      <c r="B225" s="242" t="s">
        <v>229</v>
      </c>
      <c r="C225" s="242" t="s">
        <v>211</v>
      </c>
      <c r="D225" s="233">
        <v>5</v>
      </c>
      <c r="E225" s="233">
        <v>5</v>
      </c>
      <c r="F225" s="233">
        <v>5</v>
      </c>
      <c r="G225" s="233"/>
      <c r="H225" s="233"/>
      <c r="I225" s="233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</row>
    <row r="226" spans="1:175">
      <c r="A226" s="242">
        <v>102</v>
      </c>
      <c r="B226" s="242" t="s">
        <v>179</v>
      </c>
      <c r="C226" s="242" t="s">
        <v>211</v>
      </c>
      <c r="D226" s="233">
        <v>5.4375</v>
      </c>
      <c r="E226" s="233">
        <v>5</v>
      </c>
      <c r="F226" s="233">
        <v>6</v>
      </c>
      <c r="G226" s="233"/>
      <c r="H226" s="233"/>
      <c r="I226" s="233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</row>
    <row r="227" spans="1:175">
      <c r="A227" s="242">
        <v>102</v>
      </c>
      <c r="B227" s="242" t="s">
        <v>176</v>
      </c>
      <c r="C227" s="242" t="s">
        <v>211</v>
      </c>
      <c r="D227" s="233">
        <v>4.8</v>
      </c>
      <c r="E227" s="233">
        <v>4</v>
      </c>
      <c r="F227" s="233">
        <v>5</v>
      </c>
      <c r="G227" s="233"/>
      <c r="H227" s="233"/>
      <c r="I227" s="233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</row>
    <row r="228" spans="1:175">
      <c r="A228" s="242">
        <v>102</v>
      </c>
      <c r="B228" s="242" t="s">
        <v>182</v>
      </c>
      <c r="C228" s="242" t="s">
        <v>211</v>
      </c>
      <c r="D228" s="233">
        <v>5</v>
      </c>
      <c r="E228" s="233">
        <v>4.5</v>
      </c>
      <c r="F228" s="233">
        <v>5.5</v>
      </c>
      <c r="G228" s="233"/>
      <c r="H228" s="233"/>
      <c r="I228" s="233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</row>
    <row r="229" spans="1:175">
      <c r="A229" s="242">
        <v>103</v>
      </c>
      <c r="B229" s="242" t="s">
        <v>229</v>
      </c>
      <c r="C229" s="242" t="s">
        <v>212</v>
      </c>
      <c r="D229" s="233">
        <v>90</v>
      </c>
      <c r="E229" s="233">
        <v>90</v>
      </c>
      <c r="F229" s="233">
        <v>90</v>
      </c>
      <c r="G229" s="233">
        <v>1</v>
      </c>
      <c r="H229" s="233">
        <v>1</v>
      </c>
      <c r="I229" s="233">
        <v>1</v>
      </c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</row>
    <row r="230" spans="1:175">
      <c r="A230" s="242">
        <v>103</v>
      </c>
      <c r="B230" s="242" t="s">
        <v>179</v>
      </c>
      <c r="C230" s="242" t="s">
        <v>212</v>
      </c>
      <c r="D230" s="233">
        <v>85</v>
      </c>
      <c r="E230" s="233">
        <v>85</v>
      </c>
      <c r="F230" s="233">
        <v>85</v>
      </c>
      <c r="G230" s="233">
        <v>1.1833333333333333</v>
      </c>
      <c r="H230" s="233">
        <v>1.1499999999999999</v>
      </c>
      <c r="I230" s="233">
        <v>1.2</v>
      </c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</row>
    <row r="231" spans="1:175">
      <c r="A231" s="242">
        <v>103</v>
      </c>
      <c r="B231" s="242" t="s">
        <v>176</v>
      </c>
      <c r="C231" s="242" t="s">
        <v>212</v>
      </c>
      <c r="D231" s="233"/>
      <c r="E231" s="233"/>
      <c r="F231" s="233"/>
      <c r="G231" s="233">
        <v>1.1625000000000001</v>
      </c>
      <c r="H231" s="233">
        <v>1</v>
      </c>
      <c r="I231" s="233">
        <v>1.25</v>
      </c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</row>
    <row r="232" spans="1:175">
      <c r="A232" s="242">
        <v>103</v>
      </c>
      <c r="B232" s="242" t="s">
        <v>182</v>
      </c>
      <c r="C232" s="242" t="s">
        <v>212</v>
      </c>
      <c r="D232" s="233"/>
      <c r="E232" s="233"/>
      <c r="F232" s="233"/>
      <c r="G232" s="233">
        <v>1.25</v>
      </c>
      <c r="H232" s="233">
        <v>1.25</v>
      </c>
      <c r="I232" s="233">
        <v>1.25</v>
      </c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</row>
    <row r="233" spans="1:175">
      <c r="A233" s="242">
        <v>105</v>
      </c>
      <c r="B233" s="242" t="s">
        <v>262</v>
      </c>
      <c r="C233" s="242" t="s">
        <v>267</v>
      </c>
      <c r="D233" s="233">
        <v>14</v>
      </c>
      <c r="E233" s="233">
        <v>14</v>
      </c>
      <c r="F233" s="233">
        <v>14</v>
      </c>
      <c r="G233" s="233">
        <v>0.2</v>
      </c>
      <c r="H233" s="233">
        <v>0.2</v>
      </c>
      <c r="I233" s="233">
        <v>0.2</v>
      </c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</row>
    <row r="234" spans="1:175">
      <c r="A234" s="242">
        <v>105</v>
      </c>
      <c r="B234" s="242" t="s">
        <v>229</v>
      </c>
      <c r="C234" s="242" t="s">
        <v>267</v>
      </c>
      <c r="D234" s="233">
        <v>14</v>
      </c>
      <c r="E234" s="233">
        <v>14</v>
      </c>
      <c r="F234" s="233">
        <v>14</v>
      </c>
      <c r="G234" s="233">
        <v>0.2</v>
      </c>
      <c r="H234" s="233">
        <v>0.2</v>
      </c>
      <c r="I234" s="233">
        <v>0.2</v>
      </c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</row>
    <row r="235" spans="1:175">
      <c r="A235" s="242">
        <v>105</v>
      </c>
      <c r="B235" s="242" t="s">
        <v>179</v>
      </c>
      <c r="C235" s="242" t="s">
        <v>267</v>
      </c>
      <c r="D235" s="233">
        <v>12.333333333333334</v>
      </c>
      <c r="E235" s="233">
        <v>12</v>
      </c>
      <c r="F235" s="233">
        <v>13</v>
      </c>
      <c r="G235" s="233">
        <v>0.20000000000000004</v>
      </c>
      <c r="H235" s="233">
        <v>0.2</v>
      </c>
      <c r="I235" s="233">
        <v>0.2</v>
      </c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</row>
    <row r="236" spans="1:175">
      <c r="A236" s="242">
        <v>105</v>
      </c>
      <c r="B236" s="242" t="s">
        <v>176</v>
      </c>
      <c r="C236" s="242" t="s">
        <v>267</v>
      </c>
      <c r="D236" s="233">
        <v>12</v>
      </c>
      <c r="E236" s="233">
        <v>12</v>
      </c>
      <c r="F236" s="233">
        <v>12</v>
      </c>
      <c r="G236" s="233"/>
      <c r="H236" s="233"/>
      <c r="I236" s="233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</row>
    <row r="237" spans="1:175">
      <c r="A237" s="242">
        <v>105</v>
      </c>
      <c r="B237" s="242" t="s">
        <v>182</v>
      </c>
      <c r="C237" s="242" t="s">
        <v>267</v>
      </c>
      <c r="D237" s="233">
        <v>14</v>
      </c>
      <c r="E237" s="233">
        <v>14</v>
      </c>
      <c r="F237" s="233">
        <v>14</v>
      </c>
      <c r="G237" s="233">
        <v>0.2</v>
      </c>
      <c r="H237" s="233">
        <v>0.2</v>
      </c>
      <c r="I237" s="233">
        <v>0.2</v>
      </c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</row>
    <row r="238" spans="1:175">
      <c r="A238" s="242">
        <v>107</v>
      </c>
      <c r="B238" s="242" t="s">
        <v>262</v>
      </c>
      <c r="C238" s="242" t="s">
        <v>288</v>
      </c>
      <c r="D238" s="233">
        <v>40</v>
      </c>
      <c r="E238" s="233">
        <v>40</v>
      </c>
      <c r="F238" s="233">
        <v>40</v>
      </c>
      <c r="G238" s="233"/>
      <c r="H238" s="233"/>
      <c r="I238" s="233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</row>
    <row r="239" spans="1:175">
      <c r="A239" s="242">
        <v>107</v>
      </c>
      <c r="B239" s="242" t="s">
        <v>229</v>
      </c>
      <c r="C239" s="242" t="s">
        <v>288</v>
      </c>
      <c r="D239" s="233">
        <v>42.5</v>
      </c>
      <c r="E239" s="233">
        <v>40</v>
      </c>
      <c r="F239" s="233">
        <v>45</v>
      </c>
      <c r="G239" s="233">
        <v>0.55000000000000004</v>
      </c>
      <c r="H239" s="233">
        <v>0.5</v>
      </c>
      <c r="I239" s="233">
        <v>0.6</v>
      </c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</row>
    <row r="240" spans="1:175">
      <c r="A240" s="242">
        <v>107</v>
      </c>
      <c r="B240" s="242" t="s">
        <v>176</v>
      </c>
      <c r="C240" s="242" t="s">
        <v>288</v>
      </c>
      <c r="D240" s="233">
        <v>42</v>
      </c>
      <c r="E240" s="233">
        <v>42</v>
      </c>
      <c r="F240" s="233">
        <v>42</v>
      </c>
      <c r="G240" s="233">
        <v>0.65</v>
      </c>
      <c r="H240" s="233">
        <v>0.65</v>
      </c>
      <c r="I240" s="233">
        <v>0.65</v>
      </c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</row>
    <row r="241" spans="1:175">
      <c r="A241" s="242">
        <v>107</v>
      </c>
      <c r="B241" s="242" t="s">
        <v>182</v>
      </c>
      <c r="C241" s="242" t="s">
        <v>288</v>
      </c>
      <c r="D241" s="233"/>
      <c r="E241" s="233"/>
      <c r="F241" s="233"/>
      <c r="G241" s="233">
        <v>1</v>
      </c>
      <c r="H241" s="233">
        <v>1</v>
      </c>
      <c r="I241" s="233">
        <v>1</v>
      </c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</row>
    <row r="242" spans="1:175">
      <c r="A242" s="242">
        <v>109</v>
      </c>
      <c r="B242" s="242" t="s">
        <v>229</v>
      </c>
      <c r="C242" s="242" t="s">
        <v>215</v>
      </c>
      <c r="D242" s="233">
        <v>4.7</v>
      </c>
      <c r="E242" s="233">
        <v>4.7</v>
      </c>
      <c r="F242" s="233">
        <v>4.7</v>
      </c>
      <c r="G242" s="233"/>
      <c r="H242" s="233"/>
      <c r="I242" s="233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</row>
    <row r="243" spans="1:175">
      <c r="A243" s="242">
        <v>109</v>
      </c>
      <c r="B243" s="242" t="s">
        <v>179</v>
      </c>
      <c r="C243" s="242" t="s">
        <v>215</v>
      </c>
      <c r="D243" s="233">
        <v>5</v>
      </c>
      <c r="E243" s="233">
        <v>5</v>
      </c>
      <c r="F243" s="233">
        <v>5</v>
      </c>
      <c r="G243" s="233"/>
      <c r="H243" s="233"/>
      <c r="I243" s="23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</row>
    <row r="244" spans="1:175">
      <c r="A244" s="242">
        <v>109</v>
      </c>
      <c r="B244" s="242" t="s">
        <v>176</v>
      </c>
      <c r="C244" s="242" t="s">
        <v>215</v>
      </c>
      <c r="D244" s="233">
        <v>5</v>
      </c>
      <c r="E244" s="233">
        <v>5</v>
      </c>
      <c r="F244" s="233">
        <v>5</v>
      </c>
      <c r="G244" s="233"/>
      <c r="H244" s="233"/>
      <c r="I244" s="233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</row>
    <row r="245" spans="1:175">
      <c r="A245" s="242">
        <v>109</v>
      </c>
      <c r="B245" s="242" t="s">
        <v>182</v>
      </c>
      <c r="C245" s="242" t="s">
        <v>215</v>
      </c>
      <c r="D245" s="233">
        <v>5.5</v>
      </c>
      <c r="E245" s="233">
        <v>5.5</v>
      </c>
      <c r="F245" s="233">
        <v>5.5</v>
      </c>
      <c r="G245" s="233"/>
      <c r="H245" s="233"/>
      <c r="I245" s="233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</row>
    <row r="246" spans="1:175">
      <c r="A246" s="242">
        <v>110</v>
      </c>
      <c r="B246" s="242" t="s">
        <v>229</v>
      </c>
      <c r="C246" s="242" t="s">
        <v>216</v>
      </c>
      <c r="D246" s="233">
        <v>4.5999999999999996</v>
      </c>
      <c r="E246" s="233">
        <v>4.5999999999999996</v>
      </c>
      <c r="F246" s="233">
        <v>4.5999999999999996</v>
      </c>
      <c r="G246" s="233"/>
      <c r="H246" s="233"/>
      <c r="I246" s="233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</row>
    <row r="247" spans="1:175">
      <c r="A247" s="242">
        <v>110</v>
      </c>
      <c r="B247" s="242" t="s">
        <v>179</v>
      </c>
      <c r="C247" s="242" t="s">
        <v>216</v>
      </c>
      <c r="D247" s="233">
        <v>4.5</v>
      </c>
      <c r="E247" s="233">
        <v>4.5</v>
      </c>
      <c r="F247" s="233">
        <v>4.5</v>
      </c>
      <c r="G247" s="233"/>
      <c r="H247" s="233"/>
      <c r="I247" s="233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</row>
    <row r="248" spans="1:175">
      <c r="A248" s="242">
        <v>110</v>
      </c>
      <c r="B248" s="242" t="s">
        <v>176</v>
      </c>
      <c r="C248" s="242" t="s">
        <v>216</v>
      </c>
      <c r="D248" s="233">
        <v>5</v>
      </c>
      <c r="E248" s="233">
        <v>5</v>
      </c>
      <c r="F248" s="233">
        <v>5</v>
      </c>
      <c r="G248" s="233"/>
      <c r="H248" s="233"/>
      <c r="I248" s="233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</row>
    <row r="249" spans="1:175">
      <c r="A249" s="242">
        <v>110</v>
      </c>
      <c r="B249" s="242" t="s">
        <v>182</v>
      </c>
      <c r="C249" s="242" t="s">
        <v>216</v>
      </c>
      <c r="D249" s="233">
        <v>5.5</v>
      </c>
      <c r="E249" s="233">
        <v>5.5</v>
      </c>
      <c r="F249" s="233">
        <v>5.5</v>
      </c>
      <c r="G249" s="233"/>
      <c r="H249" s="233"/>
      <c r="I249" s="233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</row>
    <row r="250" spans="1:175">
      <c r="A250" s="242">
        <v>111</v>
      </c>
      <c r="B250" s="242" t="s">
        <v>229</v>
      </c>
      <c r="C250" s="242" t="s">
        <v>217</v>
      </c>
      <c r="D250" s="233">
        <v>4.5</v>
      </c>
      <c r="E250" s="233">
        <v>4.5</v>
      </c>
      <c r="F250" s="233">
        <v>4.5</v>
      </c>
      <c r="G250" s="233"/>
      <c r="H250" s="233"/>
      <c r="I250" s="233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</row>
    <row r="251" spans="1:175">
      <c r="A251" s="242">
        <v>111</v>
      </c>
      <c r="B251" s="242" t="s">
        <v>179</v>
      </c>
      <c r="C251" s="242" t="s">
        <v>217</v>
      </c>
      <c r="D251" s="233">
        <v>4.5</v>
      </c>
      <c r="E251" s="233">
        <v>4.5</v>
      </c>
      <c r="F251" s="233">
        <v>4.5</v>
      </c>
      <c r="G251" s="233"/>
      <c r="H251" s="233"/>
      <c r="I251" s="233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</row>
    <row r="252" spans="1:175">
      <c r="A252" s="242">
        <v>111</v>
      </c>
      <c r="B252" s="242" t="s">
        <v>176</v>
      </c>
      <c r="C252" s="242" t="s">
        <v>217</v>
      </c>
      <c r="D252" s="233">
        <v>5</v>
      </c>
      <c r="E252" s="233">
        <v>5</v>
      </c>
      <c r="F252" s="233">
        <v>5</v>
      </c>
      <c r="G252" s="233"/>
      <c r="H252" s="233"/>
      <c r="I252" s="233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</row>
    <row r="253" spans="1:175">
      <c r="A253" s="242">
        <v>111</v>
      </c>
      <c r="B253" s="242" t="s">
        <v>182</v>
      </c>
      <c r="C253" s="242" t="s">
        <v>217</v>
      </c>
      <c r="D253" s="233">
        <v>5.5</v>
      </c>
      <c r="E253" s="233">
        <v>5.5</v>
      </c>
      <c r="F253" s="233">
        <v>5.5</v>
      </c>
      <c r="G253" s="233"/>
      <c r="H253" s="233"/>
      <c r="I253" s="23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</row>
    <row r="254" spans="1:175">
      <c r="A254" s="242">
        <v>112</v>
      </c>
      <c r="B254" s="242" t="s">
        <v>229</v>
      </c>
      <c r="C254" s="242" t="s">
        <v>218</v>
      </c>
      <c r="D254" s="233">
        <v>4.5</v>
      </c>
      <c r="E254" s="233">
        <v>4.5</v>
      </c>
      <c r="F254" s="233">
        <v>4.5</v>
      </c>
      <c r="G254" s="233"/>
      <c r="H254" s="233"/>
      <c r="I254" s="233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</row>
    <row r="255" spans="1:175">
      <c r="A255" s="242">
        <v>112</v>
      </c>
      <c r="B255" s="242" t="s">
        <v>179</v>
      </c>
      <c r="C255" s="242" t="s">
        <v>218</v>
      </c>
      <c r="D255" s="233">
        <v>4</v>
      </c>
      <c r="E255" s="233">
        <v>4</v>
      </c>
      <c r="F255" s="233">
        <v>4</v>
      </c>
      <c r="G255" s="233"/>
      <c r="H255" s="233"/>
      <c r="I255" s="233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</row>
    <row r="256" spans="1:175">
      <c r="A256" s="242">
        <v>112</v>
      </c>
      <c r="B256" s="242" t="s">
        <v>176</v>
      </c>
      <c r="C256" s="242" t="s">
        <v>218</v>
      </c>
      <c r="D256" s="233">
        <v>3.5</v>
      </c>
      <c r="E256" s="233">
        <v>3.5</v>
      </c>
      <c r="F256" s="233">
        <v>3.5</v>
      </c>
      <c r="G256" s="233"/>
      <c r="H256" s="233"/>
      <c r="I256" s="233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</row>
    <row r="257" spans="1:175">
      <c r="A257" s="242">
        <v>112</v>
      </c>
      <c r="B257" s="242" t="s">
        <v>182</v>
      </c>
      <c r="C257" s="242" t="s">
        <v>218</v>
      </c>
      <c r="D257" s="233">
        <v>4</v>
      </c>
      <c r="E257" s="233">
        <v>4</v>
      </c>
      <c r="F257" s="233">
        <v>4</v>
      </c>
      <c r="G257" s="233"/>
      <c r="H257" s="233"/>
      <c r="I257" s="233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</row>
    <row r="258" spans="1:175">
      <c r="A258" s="242">
        <v>113</v>
      </c>
      <c r="B258" s="242" t="s">
        <v>229</v>
      </c>
      <c r="C258" s="242" t="s">
        <v>219</v>
      </c>
      <c r="D258" s="233">
        <v>4</v>
      </c>
      <c r="E258" s="233">
        <v>4</v>
      </c>
      <c r="F258" s="233">
        <v>4</v>
      </c>
      <c r="G258" s="233"/>
      <c r="H258" s="233"/>
      <c r="I258" s="233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</row>
    <row r="259" spans="1:175">
      <c r="A259" s="242">
        <v>113</v>
      </c>
      <c r="B259" s="242" t="s">
        <v>179</v>
      </c>
      <c r="C259" s="242" t="s">
        <v>219</v>
      </c>
      <c r="D259" s="233">
        <v>4.5</v>
      </c>
      <c r="E259" s="233">
        <v>4.5</v>
      </c>
      <c r="F259" s="233">
        <v>4.5</v>
      </c>
      <c r="G259" s="233"/>
      <c r="H259" s="233"/>
      <c r="I259" s="233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</row>
    <row r="260" spans="1:175">
      <c r="A260" s="242">
        <v>113</v>
      </c>
      <c r="B260" s="242" t="s">
        <v>176</v>
      </c>
      <c r="C260" s="242" t="s">
        <v>219</v>
      </c>
      <c r="D260" s="233">
        <v>4.25</v>
      </c>
      <c r="E260" s="233">
        <v>3.5</v>
      </c>
      <c r="F260" s="233">
        <v>5</v>
      </c>
      <c r="G260" s="233"/>
      <c r="H260" s="233"/>
      <c r="I260" s="233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</row>
    <row r="261" spans="1:175">
      <c r="A261" s="242">
        <v>113</v>
      </c>
      <c r="B261" s="242" t="s">
        <v>182</v>
      </c>
      <c r="C261" s="242" t="s">
        <v>219</v>
      </c>
      <c r="D261" s="233">
        <v>5.5</v>
      </c>
      <c r="E261" s="233">
        <v>5.5</v>
      </c>
      <c r="F261" s="233">
        <v>5.5</v>
      </c>
      <c r="G261" s="233"/>
      <c r="H261" s="233"/>
      <c r="I261" s="233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</row>
    <row r="262" spans="1:175">
      <c r="A262" s="242">
        <v>114</v>
      </c>
      <c r="B262" s="242" t="s">
        <v>229</v>
      </c>
      <c r="C262" s="242" t="s">
        <v>220</v>
      </c>
      <c r="D262" s="233">
        <v>4</v>
      </c>
      <c r="E262" s="233">
        <v>4</v>
      </c>
      <c r="F262" s="233">
        <v>4</v>
      </c>
      <c r="G262" s="233"/>
      <c r="H262" s="233"/>
      <c r="I262" s="233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</row>
    <row r="263" spans="1:175">
      <c r="A263" s="242">
        <v>114</v>
      </c>
      <c r="B263" s="242" t="s">
        <v>179</v>
      </c>
      <c r="C263" s="242" t="s">
        <v>220</v>
      </c>
      <c r="D263" s="233">
        <v>4.5</v>
      </c>
      <c r="E263" s="233">
        <v>4.5</v>
      </c>
      <c r="F263" s="233">
        <v>4.5</v>
      </c>
      <c r="G263" s="233"/>
      <c r="H263" s="233"/>
      <c r="I263" s="23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</row>
    <row r="264" spans="1:175">
      <c r="A264" s="242">
        <v>114</v>
      </c>
      <c r="B264" s="242" t="s">
        <v>176</v>
      </c>
      <c r="C264" s="242" t="s">
        <v>220</v>
      </c>
      <c r="D264" s="233">
        <v>5</v>
      </c>
      <c r="E264" s="233">
        <v>5</v>
      </c>
      <c r="F264" s="233">
        <v>5</v>
      </c>
      <c r="G264" s="233"/>
      <c r="H264" s="233"/>
      <c r="I264" s="233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</row>
    <row r="265" spans="1:175">
      <c r="A265" s="242">
        <v>114</v>
      </c>
      <c r="B265" s="242" t="s">
        <v>182</v>
      </c>
      <c r="C265" s="242" t="s">
        <v>220</v>
      </c>
      <c r="D265" s="233">
        <v>4</v>
      </c>
      <c r="E265" s="233">
        <v>4</v>
      </c>
      <c r="F265" s="233">
        <v>4</v>
      </c>
      <c r="G265" s="233"/>
      <c r="H265" s="233"/>
      <c r="I265" s="233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</row>
    <row r="266" spans="1:175">
      <c r="A266" s="242">
        <v>115</v>
      </c>
      <c r="B266" s="242" t="s">
        <v>229</v>
      </c>
      <c r="C266" s="242" t="s">
        <v>221</v>
      </c>
      <c r="D266" s="233">
        <v>4</v>
      </c>
      <c r="E266" s="233">
        <v>4</v>
      </c>
      <c r="F266" s="233">
        <v>4</v>
      </c>
      <c r="G266" s="233"/>
      <c r="H266" s="233"/>
      <c r="I266" s="233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</row>
    <row r="267" spans="1:175">
      <c r="A267" s="242">
        <v>115</v>
      </c>
      <c r="B267" s="242" t="s">
        <v>179</v>
      </c>
      <c r="C267" s="242" t="s">
        <v>221</v>
      </c>
      <c r="D267" s="233">
        <v>4</v>
      </c>
      <c r="E267" s="233">
        <v>4</v>
      </c>
      <c r="F267" s="233">
        <v>4</v>
      </c>
      <c r="G267" s="233"/>
      <c r="H267" s="233"/>
      <c r="I267" s="233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</row>
    <row r="268" spans="1:175">
      <c r="A268" s="242">
        <v>115</v>
      </c>
      <c r="B268" s="242" t="s">
        <v>176</v>
      </c>
      <c r="C268" s="242" t="s">
        <v>221</v>
      </c>
      <c r="D268" s="233">
        <v>4</v>
      </c>
      <c r="E268" s="233">
        <v>4</v>
      </c>
      <c r="F268" s="233">
        <v>4</v>
      </c>
      <c r="G268" s="233"/>
      <c r="H268" s="233"/>
      <c r="I268" s="233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</row>
    <row r="269" spans="1:175">
      <c r="A269" s="242">
        <v>115</v>
      </c>
      <c r="B269" s="242" t="s">
        <v>182</v>
      </c>
      <c r="C269" s="242" t="s">
        <v>221</v>
      </c>
      <c r="D269" s="233">
        <v>4</v>
      </c>
      <c r="E269" s="233">
        <v>4</v>
      </c>
      <c r="F269" s="233">
        <v>4</v>
      </c>
      <c r="G269" s="233"/>
      <c r="H269" s="233"/>
      <c r="I269" s="233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</row>
    <row r="270" spans="1:175">
      <c r="A270" s="242">
        <v>116</v>
      </c>
      <c r="B270" s="242" t="s">
        <v>229</v>
      </c>
      <c r="C270" s="242" t="s">
        <v>222</v>
      </c>
      <c r="D270" s="233">
        <v>4</v>
      </c>
      <c r="E270" s="233">
        <v>4</v>
      </c>
      <c r="F270" s="233">
        <v>4</v>
      </c>
      <c r="G270" s="233"/>
      <c r="H270" s="233"/>
      <c r="I270" s="233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</row>
    <row r="271" spans="1:175">
      <c r="A271" s="242">
        <v>116</v>
      </c>
      <c r="B271" s="242" t="s">
        <v>179</v>
      </c>
      <c r="C271" s="242" t="s">
        <v>222</v>
      </c>
      <c r="D271" s="233">
        <v>3.75</v>
      </c>
      <c r="E271" s="233">
        <v>3.75</v>
      </c>
      <c r="F271" s="233">
        <v>3.75</v>
      </c>
      <c r="G271" s="233"/>
      <c r="H271" s="233"/>
      <c r="I271" s="233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</row>
    <row r="272" spans="1:175">
      <c r="A272" s="242">
        <v>116</v>
      </c>
      <c r="B272" s="242" t="s">
        <v>176</v>
      </c>
      <c r="C272" s="242" t="s">
        <v>222</v>
      </c>
      <c r="D272" s="233">
        <v>4</v>
      </c>
      <c r="E272" s="233">
        <v>4</v>
      </c>
      <c r="F272" s="233">
        <v>4</v>
      </c>
      <c r="G272" s="233"/>
      <c r="H272" s="233"/>
      <c r="I272" s="233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</row>
    <row r="273" spans="1:175">
      <c r="A273" s="242">
        <v>116</v>
      </c>
      <c r="B273" s="242" t="s">
        <v>182</v>
      </c>
      <c r="C273" s="242" t="s">
        <v>222</v>
      </c>
      <c r="D273" s="233">
        <v>4</v>
      </c>
      <c r="E273" s="233">
        <v>4</v>
      </c>
      <c r="F273" s="233">
        <v>4</v>
      </c>
      <c r="G273" s="233"/>
      <c r="H273" s="233"/>
      <c r="I273" s="23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</row>
    <row r="274" spans="1:175">
      <c r="A274" s="242">
        <v>119</v>
      </c>
      <c r="B274" s="242" t="s">
        <v>229</v>
      </c>
      <c r="C274" s="242" t="s">
        <v>144</v>
      </c>
      <c r="D274" s="233">
        <v>6</v>
      </c>
      <c r="E274" s="233">
        <v>6</v>
      </c>
      <c r="F274" s="233">
        <v>6</v>
      </c>
      <c r="G274" s="233"/>
      <c r="H274" s="233"/>
      <c r="I274" s="233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</row>
    <row r="275" spans="1:175">
      <c r="A275" s="242">
        <v>119</v>
      </c>
      <c r="B275" s="242" t="s">
        <v>179</v>
      </c>
      <c r="C275" s="242" t="s">
        <v>144</v>
      </c>
      <c r="D275" s="233">
        <v>5.75</v>
      </c>
      <c r="E275" s="233">
        <v>5.5</v>
      </c>
      <c r="F275" s="233">
        <v>6</v>
      </c>
      <c r="G275" s="233"/>
      <c r="H275" s="233"/>
      <c r="I275" s="233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</row>
    <row r="276" spans="1:175">
      <c r="A276" s="242">
        <v>119</v>
      </c>
      <c r="B276" s="242" t="s">
        <v>176</v>
      </c>
      <c r="C276" s="242" t="s">
        <v>144</v>
      </c>
      <c r="D276" s="233">
        <v>7.5</v>
      </c>
      <c r="E276" s="233">
        <v>7</v>
      </c>
      <c r="F276" s="233">
        <v>8</v>
      </c>
      <c r="G276" s="233"/>
      <c r="H276" s="233"/>
      <c r="I276" s="233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</row>
    <row r="277" spans="1:175">
      <c r="A277" s="242">
        <v>119</v>
      </c>
      <c r="B277" s="242" t="s">
        <v>182</v>
      </c>
      <c r="C277" s="242" t="s">
        <v>144</v>
      </c>
      <c r="D277" s="233">
        <v>9</v>
      </c>
      <c r="E277" s="233">
        <v>9</v>
      </c>
      <c r="F277" s="233">
        <v>9</v>
      </c>
      <c r="G277" s="233"/>
      <c r="H277" s="233"/>
      <c r="I277" s="233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</row>
    <row r="278" spans="1:175">
      <c r="A278" s="242">
        <v>120</v>
      </c>
      <c r="B278" s="242" t="s">
        <v>229</v>
      </c>
      <c r="C278" s="242" t="s">
        <v>145</v>
      </c>
      <c r="D278" s="233">
        <v>3</v>
      </c>
      <c r="E278" s="233">
        <v>3</v>
      </c>
      <c r="F278" s="233">
        <v>3</v>
      </c>
      <c r="G278" s="233"/>
      <c r="H278" s="233"/>
      <c r="I278" s="233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</row>
    <row r="279" spans="1:175">
      <c r="A279" s="242">
        <v>120</v>
      </c>
      <c r="B279" s="242" t="s">
        <v>179</v>
      </c>
      <c r="C279" s="242" t="s">
        <v>145</v>
      </c>
      <c r="D279" s="233">
        <v>3.25</v>
      </c>
      <c r="E279" s="233">
        <v>3</v>
      </c>
      <c r="F279" s="233">
        <v>3.5</v>
      </c>
      <c r="G279" s="233"/>
      <c r="H279" s="233"/>
      <c r="I279" s="233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</row>
    <row r="280" spans="1:175">
      <c r="A280" s="242">
        <v>120</v>
      </c>
      <c r="B280" s="242" t="s">
        <v>176</v>
      </c>
      <c r="C280" s="242" t="s">
        <v>145</v>
      </c>
      <c r="D280" s="233">
        <v>3.375</v>
      </c>
      <c r="E280" s="233">
        <v>3.25</v>
      </c>
      <c r="F280" s="233">
        <v>3.5</v>
      </c>
      <c r="G280" s="233"/>
      <c r="H280" s="233"/>
      <c r="I280" s="233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</row>
    <row r="281" spans="1:175">
      <c r="A281" s="242">
        <v>120</v>
      </c>
      <c r="B281" s="242" t="s">
        <v>182</v>
      </c>
      <c r="C281" s="242" t="s">
        <v>145</v>
      </c>
      <c r="D281" s="233">
        <v>4</v>
      </c>
      <c r="E281" s="233">
        <v>4</v>
      </c>
      <c r="F281" s="233">
        <v>4</v>
      </c>
      <c r="G281" s="233"/>
      <c r="H281" s="233"/>
      <c r="I281" s="233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</row>
    <row r="282" spans="1:175">
      <c r="A282" s="242">
        <v>121</v>
      </c>
      <c r="B282" s="242" t="s">
        <v>229</v>
      </c>
      <c r="C282" s="242" t="s">
        <v>146</v>
      </c>
      <c r="D282" s="233">
        <v>3</v>
      </c>
      <c r="E282" s="233">
        <v>3</v>
      </c>
      <c r="F282" s="233">
        <v>3</v>
      </c>
      <c r="G282" s="233"/>
      <c r="H282" s="233"/>
      <c r="I282" s="233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</row>
    <row r="283" spans="1:175">
      <c r="A283" s="242">
        <v>121</v>
      </c>
      <c r="B283" s="242" t="s">
        <v>179</v>
      </c>
      <c r="C283" s="242" t="s">
        <v>146</v>
      </c>
      <c r="D283" s="233">
        <v>3.25</v>
      </c>
      <c r="E283" s="233">
        <v>3</v>
      </c>
      <c r="F283" s="233">
        <v>3.5</v>
      </c>
      <c r="G283" s="233"/>
      <c r="H283" s="233"/>
      <c r="I283" s="23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</row>
    <row r="284" spans="1:175">
      <c r="A284" s="242">
        <v>121</v>
      </c>
      <c r="B284" s="242" t="s">
        <v>176</v>
      </c>
      <c r="C284" s="242" t="s">
        <v>146</v>
      </c>
      <c r="D284" s="233">
        <v>3.125</v>
      </c>
      <c r="E284" s="233">
        <v>3</v>
      </c>
      <c r="F284" s="233">
        <v>3.25</v>
      </c>
      <c r="G284" s="233"/>
      <c r="H284" s="233"/>
      <c r="I284" s="233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</row>
    <row r="285" spans="1:175">
      <c r="A285" s="242">
        <v>121</v>
      </c>
      <c r="B285" s="242" t="s">
        <v>182</v>
      </c>
      <c r="C285" s="242" t="s">
        <v>146</v>
      </c>
      <c r="D285" s="233">
        <v>4.25</v>
      </c>
      <c r="E285" s="233">
        <v>4</v>
      </c>
      <c r="F285" s="233">
        <v>4.5</v>
      </c>
      <c r="G285" s="233"/>
      <c r="H285" s="233"/>
      <c r="I285" s="233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</row>
    <row r="286" spans="1:175">
      <c r="A286" s="242">
        <v>122</v>
      </c>
      <c r="B286" s="242" t="s">
        <v>229</v>
      </c>
      <c r="C286" s="242" t="s">
        <v>155</v>
      </c>
      <c r="D286" s="233">
        <v>2.7</v>
      </c>
      <c r="E286" s="233">
        <v>2.7</v>
      </c>
      <c r="F286" s="233">
        <v>2.7</v>
      </c>
      <c r="G286" s="233"/>
      <c r="H286" s="233"/>
      <c r="I286" s="233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</row>
    <row r="287" spans="1:175">
      <c r="A287" s="242">
        <v>122</v>
      </c>
      <c r="B287" s="242" t="s">
        <v>179</v>
      </c>
      <c r="C287" s="242" t="s">
        <v>155</v>
      </c>
      <c r="D287" s="233">
        <v>3</v>
      </c>
      <c r="E287" s="233">
        <v>3</v>
      </c>
      <c r="F287" s="233">
        <v>3</v>
      </c>
      <c r="G287" s="233"/>
      <c r="H287" s="233"/>
      <c r="I287" s="233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</row>
    <row r="288" spans="1:175">
      <c r="A288" s="242">
        <v>122</v>
      </c>
      <c r="B288" s="242" t="s">
        <v>176</v>
      </c>
      <c r="C288" s="242" t="s">
        <v>155</v>
      </c>
      <c r="D288" s="233">
        <v>3.125</v>
      </c>
      <c r="E288" s="233">
        <v>3</v>
      </c>
      <c r="F288" s="233">
        <v>3.25</v>
      </c>
      <c r="G288" s="233"/>
      <c r="H288" s="233"/>
      <c r="I288" s="233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</row>
    <row r="289" spans="1:175">
      <c r="A289" s="242">
        <v>122</v>
      </c>
      <c r="B289" s="242" t="s">
        <v>182</v>
      </c>
      <c r="C289" s="242" t="s">
        <v>155</v>
      </c>
      <c r="D289" s="233">
        <v>4</v>
      </c>
      <c r="E289" s="233">
        <v>4</v>
      </c>
      <c r="F289" s="233">
        <v>4</v>
      </c>
      <c r="G289" s="233"/>
      <c r="H289" s="233"/>
      <c r="I289" s="233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</row>
    <row r="290" spans="1:175">
      <c r="A290" s="242">
        <v>124</v>
      </c>
      <c r="B290" s="242" t="s">
        <v>229</v>
      </c>
      <c r="C290" s="242" t="s">
        <v>147</v>
      </c>
      <c r="D290" s="233">
        <v>1.375</v>
      </c>
      <c r="E290" s="233">
        <v>1.35</v>
      </c>
      <c r="F290" s="233">
        <v>1.4</v>
      </c>
      <c r="G290" s="233"/>
      <c r="H290" s="233"/>
      <c r="I290" s="233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</row>
    <row r="291" spans="1:175">
      <c r="A291" s="242">
        <v>124</v>
      </c>
      <c r="B291" s="242" t="s">
        <v>179</v>
      </c>
      <c r="C291" s="242" t="s">
        <v>147</v>
      </c>
      <c r="D291" s="233">
        <v>1.2166666666666668</v>
      </c>
      <c r="E291" s="233">
        <v>1.2</v>
      </c>
      <c r="F291" s="233">
        <v>1.25</v>
      </c>
      <c r="G291" s="233"/>
      <c r="H291" s="233"/>
      <c r="I291" s="233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</row>
    <row r="292" spans="1:175">
      <c r="A292" s="242">
        <v>124</v>
      </c>
      <c r="B292" s="242" t="s">
        <v>176</v>
      </c>
      <c r="C292" s="242" t="s">
        <v>147</v>
      </c>
      <c r="D292" s="233">
        <v>1.5</v>
      </c>
      <c r="E292" s="233">
        <v>1.5</v>
      </c>
      <c r="F292" s="233">
        <v>1.5</v>
      </c>
      <c r="G292" s="233"/>
      <c r="H292" s="233"/>
      <c r="I292" s="233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</row>
    <row r="293" spans="1:175">
      <c r="A293" s="242">
        <v>124</v>
      </c>
      <c r="B293" s="242" t="s">
        <v>182</v>
      </c>
      <c r="C293" s="242" t="s">
        <v>147</v>
      </c>
      <c r="D293" s="233">
        <v>1.4666666666666668</v>
      </c>
      <c r="E293" s="233">
        <v>1.1499999999999999</v>
      </c>
      <c r="F293" s="233">
        <v>1.75</v>
      </c>
      <c r="G293" s="233"/>
      <c r="H293" s="233"/>
      <c r="I293" s="23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</row>
    <row r="294" spans="1:175">
      <c r="A294" s="242">
        <v>125</v>
      </c>
      <c r="B294" s="242" t="s">
        <v>229</v>
      </c>
      <c r="C294" s="242" t="s">
        <v>148</v>
      </c>
      <c r="D294" s="233">
        <v>1.75</v>
      </c>
      <c r="E294" s="233">
        <v>1.75</v>
      </c>
      <c r="F294" s="233">
        <v>1.75</v>
      </c>
      <c r="G294" s="233"/>
      <c r="H294" s="233"/>
      <c r="I294" s="233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</row>
    <row r="295" spans="1:175">
      <c r="A295" s="242">
        <v>125</v>
      </c>
      <c r="B295" s="242" t="s">
        <v>179</v>
      </c>
      <c r="C295" s="242" t="s">
        <v>148</v>
      </c>
      <c r="D295" s="233">
        <v>1.9166666666666667</v>
      </c>
      <c r="E295" s="233">
        <v>1.85</v>
      </c>
      <c r="F295" s="233">
        <v>2</v>
      </c>
      <c r="G295" s="233"/>
      <c r="H295" s="233"/>
      <c r="I295" s="233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</row>
    <row r="296" spans="1:175">
      <c r="A296" s="242">
        <v>125</v>
      </c>
      <c r="B296" s="242" t="s">
        <v>176</v>
      </c>
      <c r="C296" s="242" t="s">
        <v>148</v>
      </c>
      <c r="D296" s="233">
        <v>2</v>
      </c>
      <c r="E296" s="233">
        <v>2</v>
      </c>
      <c r="F296" s="233">
        <v>2</v>
      </c>
      <c r="G296" s="233"/>
      <c r="H296" s="233"/>
      <c r="I296" s="233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</row>
    <row r="297" spans="1:175">
      <c r="A297" s="242">
        <v>125</v>
      </c>
      <c r="B297" s="242" t="s">
        <v>182</v>
      </c>
      <c r="C297" s="242" t="s">
        <v>148</v>
      </c>
      <c r="D297" s="233">
        <v>1.9333333333333333</v>
      </c>
      <c r="E297" s="233">
        <v>1.9</v>
      </c>
      <c r="F297" s="233">
        <v>2</v>
      </c>
      <c r="G297" s="233"/>
      <c r="H297" s="233"/>
      <c r="I297" s="233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</row>
    <row r="298" spans="1:175">
      <c r="A298" s="242">
        <v>126</v>
      </c>
      <c r="B298" s="242" t="s">
        <v>229</v>
      </c>
      <c r="C298" s="242" t="s">
        <v>269</v>
      </c>
      <c r="D298" s="233">
        <v>5</v>
      </c>
      <c r="E298" s="233">
        <v>5</v>
      </c>
      <c r="F298" s="233">
        <v>5</v>
      </c>
      <c r="G298" s="233"/>
      <c r="H298" s="233"/>
      <c r="I298" s="233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</row>
    <row r="299" spans="1:175">
      <c r="A299" s="242">
        <v>126</v>
      </c>
      <c r="B299" s="242" t="s">
        <v>179</v>
      </c>
      <c r="C299" s="242" t="s">
        <v>269</v>
      </c>
      <c r="D299" s="233">
        <v>4.95</v>
      </c>
      <c r="E299" s="233">
        <v>4.8</v>
      </c>
      <c r="F299" s="233">
        <v>5</v>
      </c>
      <c r="G299" s="233"/>
      <c r="H299" s="233"/>
      <c r="I299" s="233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</row>
    <row r="300" spans="1:175">
      <c r="A300" s="242">
        <v>126</v>
      </c>
      <c r="B300" s="242" t="s">
        <v>176</v>
      </c>
      <c r="C300" s="242" t="s">
        <v>269</v>
      </c>
      <c r="D300" s="233">
        <v>4.9749999999999996</v>
      </c>
      <c r="E300" s="233">
        <v>4.95</v>
      </c>
      <c r="F300" s="233">
        <v>5</v>
      </c>
      <c r="G300" s="233"/>
      <c r="H300" s="233"/>
      <c r="I300" s="233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</row>
    <row r="301" spans="1:175">
      <c r="A301" s="242">
        <v>127</v>
      </c>
      <c r="B301" s="242" t="s">
        <v>229</v>
      </c>
      <c r="C301" s="242" t="s">
        <v>270</v>
      </c>
      <c r="D301" s="233">
        <v>4.833333333333333</v>
      </c>
      <c r="E301" s="233">
        <v>4.75</v>
      </c>
      <c r="F301" s="233">
        <v>4.9000000000000004</v>
      </c>
      <c r="G301" s="233"/>
      <c r="H301" s="233"/>
      <c r="I301" s="233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</row>
    <row r="302" spans="1:175">
      <c r="A302" s="242">
        <v>127</v>
      </c>
      <c r="B302" s="242" t="s">
        <v>179</v>
      </c>
      <c r="C302" s="242" t="s">
        <v>270</v>
      </c>
      <c r="D302" s="233">
        <v>4.5249999999999995</v>
      </c>
      <c r="E302" s="233">
        <v>4.4000000000000004</v>
      </c>
      <c r="F302" s="233">
        <v>4.6500000000000004</v>
      </c>
      <c r="G302" s="233"/>
      <c r="H302" s="233"/>
      <c r="I302" s="233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</row>
    <row r="303" spans="1:175">
      <c r="A303" s="242">
        <v>127</v>
      </c>
      <c r="B303" s="242" t="s">
        <v>176</v>
      </c>
      <c r="C303" s="242" t="s">
        <v>270</v>
      </c>
      <c r="D303" s="233">
        <v>4.666666666666667</v>
      </c>
      <c r="E303" s="233">
        <v>4.5</v>
      </c>
      <c r="F303" s="233">
        <v>5</v>
      </c>
      <c r="G303" s="233"/>
      <c r="H303" s="233"/>
      <c r="I303" s="23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</row>
    <row r="304" spans="1:175">
      <c r="A304" s="242">
        <v>127</v>
      </c>
      <c r="B304" s="242" t="s">
        <v>182</v>
      </c>
      <c r="C304" s="242" t="s">
        <v>270</v>
      </c>
      <c r="D304" s="233">
        <v>4.916666666666667</v>
      </c>
      <c r="E304" s="233">
        <v>4.75</v>
      </c>
      <c r="F304" s="233">
        <v>5</v>
      </c>
      <c r="G304" s="233"/>
      <c r="H304" s="233"/>
      <c r="I304" s="233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</row>
    <row r="305" spans="1:175">
      <c r="A305" s="242">
        <v>130</v>
      </c>
      <c r="B305" s="242" t="s">
        <v>229</v>
      </c>
      <c r="C305" s="242" t="s">
        <v>150</v>
      </c>
      <c r="D305" s="233">
        <v>3</v>
      </c>
      <c r="E305" s="233">
        <v>3</v>
      </c>
      <c r="F305" s="233">
        <v>3</v>
      </c>
      <c r="G305" s="233"/>
      <c r="H305" s="233"/>
      <c r="I305" s="233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</row>
    <row r="306" spans="1:175">
      <c r="A306" s="242">
        <v>130</v>
      </c>
      <c r="B306" s="242" t="s">
        <v>179</v>
      </c>
      <c r="C306" s="242" t="s">
        <v>150</v>
      </c>
      <c r="D306" s="233">
        <v>2.62</v>
      </c>
      <c r="E306" s="233">
        <v>2.5</v>
      </c>
      <c r="F306" s="233">
        <v>2.8</v>
      </c>
      <c r="G306" s="233"/>
      <c r="H306" s="233"/>
      <c r="I306" s="233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</row>
    <row r="307" spans="1:175">
      <c r="A307" s="242">
        <v>130</v>
      </c>
      <c r="B307" s="242" t="s">
        <v>176</v>
      </c>
      <c r="C307" s="242" t="s">
        <v>150</v>
      </c>
      <c r="D307" s="233">
        <v>3.2666666666666671</v>
      </c>
      <c r="E307" s="233">
        <v>3</v>
      </c>
      <c r="F307" s="233">
        <v>3.5</v>
      </c>
      <c r="G307" s="233"/>
      <c r="H307" s="233"/>
      <c r="I307" s="233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</row>
    <row r="308" spans="1:175">
      <c r="A308" s="242">
        <v>130</v>
      </c>
      <c r="B308" s="242" t="s">
        <v>182</v>
      </c>
      <c r="C308" s="242" t="s">
        <v>150</v>
      </c>
      <c r="D308" s="233">
        <v>2.75</v>
      </c>
      <c r="E308" s="233">
        <v>2.5</v>
      </c>
      <c r="F308" s="233">
        <v>3</v>
      </c>
      <c r="G308" s="233"/>
      <c r="H308" s="233"/>
      <c r="I308" s="233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</row>
    <row r="309" spans="1:175">
      <c r="A309" s="242">
        <v>132</v>
      </c>
      <c r="B309" s="242" t="s">
        <v>229</v>
      </c>
      <c r="C309" s="242" t="s">
        <v>151</v>
      </c>
      <c r="D309" s="233">
        <v>2.5666666666666664</v>
      </c>
      <c r="E309" s="233">
        <v>2.5</v>
      </c>
      <c r="F309" s="233">
        <v>2.6</v>
      </c>
      <c r="G309" s="233"/>
      <c r="H309" s="233"/>
      <c r="I309" s="233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</row>
    <row r="310" spans="1:175">
      <c r="A310" s="242">
        <v>132</v>
      </c>
      <c r="B310" s="242" t="s">
        <v>179</v>
      </c>
      <c r="C310" s="242" t="s">
        <v>151</v>
      </c>
      <c r="D310" s="233">
        <v>2.4666666666666668</v>
      </c>
      <c r="E310" s="233">
        <v>2</v>
      </c>
      <c r="F310" s="233">
        <v>3</v>
      </c>
      <c r="G310" s="233"/>
      <c r="H310" s="233"/>
      <c r="I310" s="233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</row>
    <row r="311" spans="1:175">
      <c r="A311" s="242">
        <v>132</v>
      </c>
      <c r="B311" s="242" t="s">
        <v>176</v>
      </c>
      <c r="C311" s="242" t="s">
        <v>151</v>
      </c>
      <c r="D311" s="233">
        <v>2.5863636363636364</v>
      </c>
      <c r="E311" s="233">
        <v>2.25</v>
      </c>
      <c r="F311" s="233">
        <v>2.9</v>
      </c>
      <c r="G311" s="233"/>
      <c r="H311" s="233"/>
      <c r="I311" s="233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</row>
    <row r="312" spans="1:175">
      <c r="A312" s="242">
        <v>132</v>
      </c>
      <c r="B312" s="242" t="s">
        <v>182</v>
      </c>
      <c r="C312" s="242" t="s">
        <v>151</v>
      </c>
      <c r="D312" s="233">
        <v>2.6666666666666665</v>
      </c>
      <c r="E312" s="233">
        <v>2.25</v>
      </c>
      <c r="F312" s="233">
        <v>3</v>
      </c>
      <c r="G312" s="233"/>
      <c r="H312" s="233"/>
      <c r="I312" s="233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</row>
    <row r="313" spans="1:175">
      <c r="A313" s="242">
        <v>133</v>
      </c>
      <c r="B313" s="242" t="s">
        <v>229</v>
      </c>
      <c r="C313" s="242" t="s">
        <v>152</v>
      </c>
      <c r="D313" s="233">
        <v>3.7000000000000006</v>
      </c>
      <c r="E313" s="233">
        <v>3.7</v>
      </c>
      <c r="F313" s="233">
        <v>3.7</v>
      </c>
      <c r="G313" s="233"/>
      <c r="H313" s="233"/>
      <c r="I313" s="23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</row>
    <row r="314" spans="1:175">
      <c r="A314" s="242">
        <v>133</v>
      </c>
      <c r="B314" s="242" t="s">
        <v>179</v>
      </c>
      <c r="C314" s="242" t="s">
        <v>152</v>
      </c>
      <c r="D314" s="233">
        <v>3.97</v>
      </c>
      <c r="E314" s="233">
        <v>3.65</v>
      </c>
      <c r="F314" s="233">
        <v>4.4000000000000004</v>
      </c>
      <c r="G314" s="233"/>
      <c r="H314" s="233"/>
      <c r="I314" s="233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</row>
    <row r="315" spans="1:175">
      <c r="A315" s="242">
        <v>133</v>
      </c>
      <c r="B315" s="242" t="s">
        <v>176</v>
      </c>
      <c r="C315" s="242" t="s">
        <v>152</v>
      </c>
      <c r="D315" s="233">
        <v>3.8833333333333333</v>
      </c>
      <c r="E315" s="233">
        <v>3.7</v>
      </c>
      <c r="F315" s="233">
        <v>4</v>
      </c>
      <c r="G315" s="233"/>
      <c r="H315" s="233"/>
      <c r="I315" s="233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</row>
    <row r="316" spans="1:175">
      <c r="A316" s="242">
        <v>133</v>
      </c>
      <c r="B316" s="242" t="s">
        <v>182</v>
      </c>
      <c r="C316" s="242" t="s">
        <v>152</v>
      </c>
      <c r="D316" s="233">
        <v>4.25</v>
      </c>
      <c r="E316" s="233">
        <v>4</v>
      </c>
      <c r="F316" s="233">
        <v>4.5</v>
      </c>
      <c r="G316" s="233"/>
      <c r="H316" s="233"/>
      <c r="I316" s="233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</row>
    <row r="317" spans="1:175">
      <c r="A317" s="242">
        <v>134</v>
      </c>
      <c r="B317" s="242" t="s">
        <v>229</v>
      </c>
      <c r="C317" s="242" t="s">
        <v>153</v>
      </c>
      <c r="D317" s="233">
        <v>5</v>
      </c>
      <c r="E317" s="233">
        <v>5</v>
      </c>
      <c r="F317" s="233">
        <v>5</v>
      </c>
      <c r="G317" s="233"/>
      <c r="H317" s="233"/>
      <c r="I317" s="233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</row>
    <row r="318" spans="1:175">
      <c r="A318" s="242">
        <v>134</v>
      </c>
      <c r="B318" s="242" t="s">
        <v>179</v>
      </c>
      <c r="C318" s="242" t="s">
        <v>153</v>
      </c>
      <c r="D318" s="233">
        <v>6.1</v>
      </c>
      <c r="E318" s="233">
        <v>6</v>
      </c>
      <c r="F318" s="233">
        <v>6.5</v>
      </c>
      <c r="G318" s="233"/>
      <c r="H318" s="233"/>
      <c r="I318" s="233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</row>
    <row r="319" spans="1:175">
      <c r="A319" s="242">
        <v>134</v>
      </c>
      <c r="B319" s="242" t="s">
        <v>176</v>
      </c>
      <c r="C319" s="242" t="s">
        <v>153</v>
      </c>
      <c r="D319" s="233">
        <v>6.166666666666667</v>
      </c>
      <c r="E319" s="233">
        <v>6</v>
      </c>
      <c r="F319" s="233">
        <v>7</v>
      </c>
      <c r="G319" s="233"/>
      <c r="H319" s="233"/>
      <c r="I319" s="233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</row>
    <row r="320" spans="1:175">
      <c r="A320" s="242">
        <v>134</v>
      </c>
      <c r="B320" s="242" t="s">
        <v>182</v>
      </c>
      <c r="C320" s="242" t="s">
        <v>153</v>
      </c>
      <c r="D320" s="233">
        <v>5.8250000000000002</v>
      </c>
      <c r="E320" s="233">
        <v>5.75</v>
      </c>
      <c r="F320" s="233">
        <v>5.9</v>
      </c>
      <c r="G320" s="233"/>
      <c r="H320" s="233"/>
      <c r="I320" s="233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</row>
    <row r="321" spans="1:175">
      <c r="A321" s="242">
        <v>135</v>
      </c>
      <c r="B321" s="242" t="s">
        <v>229</v>
      </c>
      <c r="C321" s="242" t="s">
        <v>154</v>
      </c>
      <c r="D321" s="233">
        <v>1.75</v>
      </c>
      <c r="E321" s="233">
        <v>1.75</v>
      </c>
      <c r="F321" s="233">
        <v>1.75</v>
      </c>
      <c r="G321" s="233"/>
      <c r="H321" s="233"/>
      <c r="I321" s="233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</row>
    <row r="322" spans="1:175">
      <c r="A322" s="242">
        <v>135</v>
      </c>
      <c r="B322" s="242" t="s">
        <v>179</v>
      </c>
      <c r="C322" s="242" t="s">
        <v>154</v>
      </c>
      <c r="D322" s="233">
        <v>2.3200000000000003</v>
      </c>
      <c r="E322" s="233">
        <v>2.25</v>
      </c>
      <c r="F322" s="233">
        <v>2.5</v>
      </c>
      <c r="G322" s="233"/>
      <c r="H322" s="233"/>
      <c r="I322" s="233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</row>
    <row r="323" spans="1:175">
      <c r="A323" s="242">
        <v>135</v>
      </c>
      <c r="B323" s="242" t="s">
        <v>176</v>
      </c>
      <c r="C323" s="242" t="s">
        <v>154</v>
      </c>
      <c r="D323" s="233">
        <v>2.1749999999999998</v>
      </c>
      <c r="E323" s="233">
        <v>2.1</v>
      </c>
      <c r="F323" s="233">
        <v>2.25</v>
      </c>
      <c r="G323" s="233"/>
      <c r="H323" s="233"/>
      <c r="I323" s="23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</row>
    <row r="324" spans="1:175">
      <c r="A324" s="242">
        <v>136</v>
      </c>
      <c r="B324" s="242" t="s">
        <v>190</v>
      </c>
      <c r="C324" s="242" t="s">
        <v>223</v>
      </c>
      <c r="D324" s="233">
        <v>1.5</v>
      </c>
      <c r="E324" s="233">
        <v>1.5</v>
      </c>
      <c r="F324" s="233">
        <v>1.5</v>
      </c>
      <c r="G324" s="233"/>
      <c r="H324" s="233"/>
      <c r="I324" s="233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</row>
    <row r="325" spans="1:175">
      <c r="A325" s="242">
        <v>136</v>
      </c>
      <c r="B325" s="242" t="s">
        <v>229</v>
      </c>
      <c r="C325" s="242" t="s">
        <v>223</v>
      </c>
      <c r="D325" s="233">
        <v>2</v>
      </c>
      <c r="E325" s="233">
        <v>2</v>
      </c>
      <c r="F325" s="233">
        <v>2</v>
      </c>
      <c r="G325" s="233"/>
      <c r="H325" s="233"/>
      <c r="I325" s="233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</row>
    <row r="326" spans="1:175">
      <c r="A326" s="242">
        <v>136</v>
      </c>
      <c r="B326" s="242" t="s">
        <v>179</v>
      </c>
      <c r="C326" s="242" t="s">
        <v>223</v>
      </c>
      <c r="D326" s="233">
        <v>2.25</v>
      </c>
      <c r="E326" s="233">
        <v>2</v>
      </c>
      <c r="F326" s="233">
        <v>2.5</v>
      </c>
      <c r="G326" s="233"/>
      <c r="H326" s="233"/>
      <c r="I326" s="233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</row>
    <row r="327" spans="1:175">
      <c r="A327" s="242">
        <v>136</v>
      </c>
      <c r="B327" s="242" t="s">
        <v>176</v>
      </c>
      <c r="C327" s="242" t="s">
        <v>223</v>
      </c>
      <c r="D327" s="233">
        <v>2.5</v>
      </c>
      <c r="E327" s="233">
        <v>2.5</v>
      </c>
      <c r="F327" s="233">
        <v>2.5</v>
      </c>
      <c r="G327" s="233"/>
      <c r="H327" s="233"/>
      <c r="I327" s="233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</row>
    <row r="328" spans="1:175">
      <c r="A328" s="242">
        <v>136</v>
      </c>
      <c r="B328" s="242" t="s">
        <v>182</v>
      </c>
      <c r="C328" s="242" t="s">
        <v>223</v>
      </c>
      <c r="D328" s="233">
        <v>2</v>
      </c>
      <c r="E328" s="233">
        <v>2</v>
      </c>
      <c r="F328" s="233">
        <v>2</v>
      </c>
      <c r="G328" s="233"/>
      <c r="H328" s="233"/>
      <c r="I328" s="233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</row>
    <row r="329" spans="1:175">
      <c r="A329" s="242">
        <v>137</v>
      </c>
      <c r="B329" s="242" t="s">
        <v>190</v>
      </c>
      <c r="C329" s="242" t="s">
        <v>240</v>
      </c>
      <c r="D329" s="233">
        <v>4</v>
      </c>
      <c r="E329" s="233">
        <v>4</v>
      </c>
      <c r="F329" s="233">
        <v>4</v>
      </c>
      <c r="G329" s="233"/>
      <c r="H329" s="233"/>
      <c r="I329" s="233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</row>
    <row r="330" spans="1:175">
      <c r="A330" s="242">
        <v>137</v>
      </c>
      <c r="B330" s="242" t="s">
        <v>229</v>
      </c>
      <c r="C330" s="242" t="s">
        <v>240</v>
      </c>
      <c r="D330" s="233">
        <v>4.5</v>
      </c>
      <c r="E330" s="233">
        <v>4.5</v>
      </c>
      <c r="F330" s="233">
        <v>4.5</v>
      </c>
      <c r="G330" s="233"/>
      <c r="H330" s="233"/>
      <c r="I330" s="233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</row>
    <row r="331" spans="1:175">
      <c r="A331" s="242">
        <v>137</v>
      </c>
      <c r="B331" s="242" t="s">
        <v>179</v>
      </c>
      <c r="C331" s="242" t="s">
        <v>240</v>
      </c>
      <c r="D331" s="233">
        <v>5</v>
      </c>
      <c r="E331" s="233">
        <v>4</v>
      </c>
      <c r="F331" s="233">
        <v>6</v>
      </c>
      <c r="G331" s="233"/>
      <c r="H331" s="233"/>
      <c r="I331" s="233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</row>
    <row r="332" spans="1:175">
      <c r="A332" s="242">
        <v>137</v>
      </c>
      <c r="B332" s="242" t="s">
        <v>176</v>
      </c>
      <c r="C332" s="242" t="s">
        <v>240</v>
      </c>
      <c r="D332" s="233">
        <v>4</v>
      </c>
      <c r="E332" s="233">
        <v>4</v>
      </c>
      <c r="F332" s="233">
        <v>4</v>
      </c>
      <c r="G332" s="233"/>
      <c r="H332" s="233"/>
      <c r="I332" s="233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</row>
    <row r="333" spans="1:175">
      <c r="A333" s="242">
        <v>137</v>
      </c>
      <c r="B333" s="242" t="s">
        <v>182</v>
      </c>
      <c r="C333" s="242" t="s">
        <v>240</v>
      </c>
      <c r="D333" s="233">
        <v>3</v>
      </c>
      <c r="E333" s="233">
        <v>3</v>
      </c>
      <c r="F333" s="233">
        <v>3</v>
      </c>
      <c r="G333" s="233"/>
      <c r="H333" s="233"/>
      <c r="I333" s="2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</row>
    <row r="334" spans="1:175">
      <c r="A334" s="242">
        <v>138</v>
      </c>
      <c r="B334" s="242" t="s">
        <v>190</v>
      </c>
      <c r="C334" s="242" t="s">
        <v>241</v>
      </c>
      <c r="D334" s="233">
        <v>7</v>
      </c>
      <c r="E334" s="233">
        <v>7</v>
      </c>
      <c r="F334" s="233">
        <v>7</v>
      </c>
      <c r="G334" s="233"/>
      <c r="H334" s="233"/>
      <c r="I334" s="233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</row>
    <row r="335" spans="1:175">
      <c r="A335" s="242">
        <v>138</v>
      </c>
      <c r="B335" s="242" t="s">
        <v>229</v>
      </c>
      <c r="C335" s="242" t="s">
        <v>241</v>
      </c>
      <c r="D335" s="233">
        <v>5</v>
      </c>
      <c r="E335" s="233">
        <v>5</v>
      </c>
      <c r="F335" s="233">
        <v>5</v>
      </c>
      <c r="G335" s="233"/>
      <c r="H335" s="233"/>
      <c r="I335" s="233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</row>
    <row r="336" spans="1:175">
      <c r="A336" s="242">
        <v>138</v>
      </c>
      <c r="B336" s="242" t="s">
        <v>179</v>
      </c>
      <c r="C336" s="242" t="s">
        <v>241</v>
      </c>
      <c r="D336" s="233">
        <v>5.25</v>
      </c>
      <c r="E336" s="233">
        <v>5</v>
      </c>
      <c r="F336" s="233">
        <v>5.5</v>
      </c>
      <c r="G336" s="233"/>
      <c r="H336" s="233"/>
      <c r="I336" s="233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</row>
    <row r="337" spans="1:175">
      <c r="A337" s="242">
        <v>138</v>
      </c>
      <c r="B337" s="242" t="s">
        <v>176</v>
      </c>
      <c r="C337" s="242" t="s">
        <v>241</v>
      </c>
      <c r="D337" s="233">
        <v>7</v>
      </c>
      <c r="E337" s="233">
        <v>7</v>
      </c>
      <c r="F337" s="233">
        <v>7</v>
      </c>
      <c r="G337" s="233"/>
      <c r="H337" s="233"/>
      <c r="I337" s="233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</row>
    <row r="338" spans="1:175">
      <c r="A338" s="242">
        <v>138</v>
      </c>
      <c r="B338" s="242" t="s">
        <v>182</v>
      </c>
      <c r="C338" s="242" t="s">
        <v>241</v>
      </c>
      <c r="D338" s="233">
        <v>5</v>
      </c>
      <c r="E338" s="233">
        <v>5</v>
      </c>
      <c r="F338" s="233">
        <v>5</v>
      </c>
      <c r="G338" s="233"/>
      <c r="H338" s="233"/>
      <c r="I338" s="233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</row>
    <row r="339" spans="1:175">
      <c r="A339" s="242">
        <v>139</v>
      </c>
      <c r="B339" s="242" t="s">
        <v>190</v>
      </c>
      <c r="C339" s="242" t="s">
        <v>242</v>
      </c>
      <c r="D339" s="233">
        <v>4</v>
      </c>
      <c r="E339" s="233">
        <v>4</v>
      </c>
      <c r="F339" s="233">
        <v>4</v>
      </c>
      <c r="G339" s="233"/>
      <c r="H339" s="233"/>
      <c r="I339" s="233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</row>
    <row r="340" spans="1:175">
      <c r="A340" s="242">
        <v>139</v>
      </c>
      <c r="B340" s="242" t="s">
        <v>229</v>
      </c>
      <c r="C340" s="242" t="s">
        <v>242</v>
      </c>
      <c r="D340" s="233">
        <v>4</v>
      </c>
      <c r="E340" s="233">
        <v>4</v>
      </c>
      <c r="F340" s="233">
        <v>4</v>
      </c>
      <c r="G340" s="233"/>
      <c r="H340" s="233"/>
      <c r="I340" s="233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</row>
    <row r="341" spans="1:175">
      <c r="A341" s="242">
        <v>139</v>
      </c>
      <c r="B341" s="242" t="s">
        <v>179</v>
      </c>
      <c r="C341" s="242" t="s">
        <v>242</v>
      </c>
      <c r="D341" s="233">
        <v>3.5</v>
      </c>
      <c r="E341" s="233">
        <v>3.5</v>
      </c>
      <c r="F341" s="233">
        <v>3.5</v>
      </c>
      <c r="G341" s="233"/>
      <c r="H341" s="233"/>
      <c r="I341" s="233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</row>
    <row r="342" spans="1:175">
      <c r="A342" s="242">
        <v>139</v>
      </c>
      <c r="B342" s="242" t="s">
        <v>176</v>
      </c>
      <c r="C342" s="242" t="s">
        <v>242</v>
      </c>
      <c r="D342" s="233">
        <v>6</v>
      </c>
      <c r="E342" s="233">
        <v>6</v>
      </c>
      <c r="F342" s="233">
        <v>6</v>
      </c>
      <c r="G342" s="233"/>
      <c r="H342" s="233"/>
      <c r="I342" s="233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</row>
    <row r="343" spans="1:175">
      <c r="A343" s="242">
        <v>141</v>
      </c>
      <c r="B343" s="242" t="s">
        <v>190</v>
      </c>
      <c r="C343" s="242" t="s">
        <v>243</v>
      </c>
      <c r="D343" s="233">
        <v>6</v>
      </c>
      <c r="E343" s="233">
        <v>6</v>
      </c>
      <c r="F343" s="233">
        <v>6</v>
      </c>
      <c r="G343" s="233"/>
      <c r="H343" s="233"/>
      <c r="I343" s="23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</row>
    <row r="344" spans="1:175">
      <c r="A344" s="242">
        <v>141</v>
      </c>
      <c r="B344" s="242" t="s">
        <v>229</v>
      </c>
      <c r="C344" s="242" t="s">
        <v>243</v>
      </c>
      <c r="D344" s="233">
        <v>5</v>
      </c>
      <c r="E344" s="233">
        <v>5</v>
      </c>
      <c r="F344" s="233">
        <v>5</v>
      </c>
      <c r="G344" s="233"/>
      <c r="H344" s="233"/>
      <c r="I344" s="233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</row>
    <row r="345" spans="1:175">
      <c r="A345" s="242">
        <v>141</v>
      </c>
      <c r="B345" s="242" t="s">
        <v>179</v>
      </c>
      <c r="C345" s="242" t="s">
        <v>243</v>
      </c>
      <c r="D345" s="233">
        <v>6.333333333333333</v>
      </c>
      <c r="E345" s="233">
        <v>6</v>
      </c>
      <c r="F345" s="233">
        <v>7</v>
      </c>
      <c r="G345" s="233"/>
      <c r="H345" s="233"/>
      <c r="I345" s="233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</row>
    <row r="346" spans="1:175">
      <c r="A346" s="242">
        <v>141</v>
      </c>
      <c r="B346" s="242" t="s">
        <v>176</v>
      </c>
      <c r="C346" s="242" t="s">
        <v>243</v>
      </c>
      <c r="D346" s="233">
        <v>8</v>
      </c>
      <c r="E346" s="233">
        <v>8</v>
      </c>
      <c r="F346" s="233">
        <v>8</v>
      </c>
      <c r="G346" s="233"/>
      <c r="H346" s="233"/>
      <c r="I346" s="233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</row>
    <row r="347" spans="1:175">
      <c r="A347" s="242">
        <v>141</v>
      </c>
      <c r="B347" s="242" t="s">
        <v>182</v>
      </c>
      <c r="C347" s="242" t="s">
        <v>243</v>
      </c>
      <c r="D347" s="233">
        <v>5</v>
      </c>
      <c r="E347" s="233">
        <v>5</v>
      </c>
      <c r="F347" s="233">
        <v>5</v>
      </c>
      <c r="G347" s="233"/>
      <c r="H347" s="233"/>
      <c r="I347" s="233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</row>
    <row r="348" spans="1:175">
      <c r="A348" s="242">
        <v>142</v>
      </c>
      <c r="B348" s="242" t="s">
        <v>190</v>
      </c>
      <c r="C348" s="242" t="s">
        <v>225</v>
      </c>
      <c r="D348" s="233">
        <v>4.5</v>
      </c>
      <c r="E348" s="233">
        <v>4.5</v>
      </c>
      <c r="F348" s="233">
        <v>4.5</v>
      </c>
      <c r="G348" s="233"/>
      <c r="H348" s="233"/>
      <c r="I348" s="233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</row>
    <row r="349" spans="1:175">
      <c r="A349" s="242">
        <v>142</v>
      </c>
      <c r="B349" s="242" t="s">
        <v>229</v>
      </c>
      <c r="C349" s="242" t="s">
        <v>225</v>
      </c>
      <c r="D349" s="233">
        <v>4.5</v>
      </c>
      <c r="E349" s="233">
        <v>4.5</v>
      </c>
      <c r="F349" s="233">
        <v>4.5</v>
      </c>
      <c r="G349" s="233"/>
      <c r="H349" s="233"/>
      <c r="I349" s="233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</row>
    <row r="350" spans="1:175">
      <c r="A350" s="242">
        <v>142</v>
      </c>
      <c r="B350" s="242" t="s">
        <v>179</v>
      </c>
      <c r="C350" s="242" t="s">
        <v>225</v>
      </c>
      <c r="D350" s="233">
        <v>4.5</v>
      </c>
      <c r="E350" s="233">
        <v>4.5</v>
      </c>
      <c r="F350" s="233">
        <v>4.5</v>
      </c>
      <c r="G350" s="233"/>
      <c r="H350" s="233"/>
      <c r="I350" s="233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</row>
    <row r="351" spans="1:175">
      <c r="A351" s="242">
        <v>142</v>
      </c>
      <c r="B351" s="242" t="s">
        <v>176</v>
      </c>
      <c r="C351" s="242" t="s">
        <v>225</v>
      </c>
      <c r="D351" s="233">
        <v>7</v>
      </c>
      <c r="E351" s="233">
        <v>7</v>
      </c>
      <c r="F351" s="233">
        <v>7</v>
      </c>
      <c r="G351" s="233"/>
      <c r="H351" s="233"/>
      <c r="I351" s="233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</row>
    <row r="352" spans="1:175">
      <c r="A352" s="242">
        <v>142</v>
      </c>
      <c r="B352" s="242" t="s">
        <v>182</v>
      </c>
      <c r="C352" s="242" t="s">
        <v>225</v>
      </c>
      <c r="D352" s="233">
        <v>8</v>
      </c>
      <c r="E352" s="233">
        <v>8</v>
      </c>
      <c r="F352" s="233">
        <v>8</v>
      </c>
      <c r="G352" s="233"/>
      <c r="H352" s="233"/>
      <c r="I352" s="233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</row>
    <row r="353" spans="1:175">
      <c r="A353" s="242">
        <v>143</v>
      </c>
      <c r="B353" s="242" t="s">
        <v>190</v>
      </c>
      <c r="C353" s="242" t="s">
        <v>226</v>
      </c>
      <c r="D353" s="233">
        <v>3</v>
      </c>
      <c r="E353" s="233">
        <v>3</v>
      </c>
      <c r="F353" s="233">
        <v>3</v>
      </c>
      <c r="G353" s="233"/>
      <c r="H353" s="233"/>
      <c r="I353" s="23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</row>
    <row r="354" spans="1:175">
      <c r="A354" s="242">
        <v>143</v>
      </c>
      <c r="B354" s="242" t="s">
        <v>229</v>
      </c>
      <c r="C354" s="242" t="s">
        <v>226</v>
      </c>
      <c r="D354" s="233">
        <v>3</v>
      </c>
      <c r="E354" s="233">
        <v>3</v>
      </c>
      <c r="F354" s="233">
        <v>3</v>
      </c>
      <c r="G354" s="233"/>
      <c r="H354" s="233"/>
      <c r="I354" s="233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</row>
    <row r="355" spans="1:175">
      <c r="A355" s="242">
        <v>143</v>
      </c>
      <c r="B355" s="242" t="s">
        <v>179</v>
      </c>
      <c r="C355" s="242" t="s">
        <v>226</v>
      </c>
      <c r="D355" s="233">
        <v>3.5</v>
      </c>
      <c r="E355" s="233">
        <v>3.5</v>
      </c>
      <c r="F355" s="233">
        <v>3.5</v>
      </c>
      <c r="G355" s="233"/>
      <c r="H355" s="233"/>
      <c r="I355" s="233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</row>
    <row r="356" spans="1:175">
      <c r="A356" s="242">
        <v>143</v>
      </c>
      <c r="B356" s="242" t="s">
        <v>176</v>
      </c>
      <c r="C356" s="242" t="s">
        <v>226</v>
      </c>
      <c r="D356" s="233">
        <v>4</v>
      </c>
      <c r="E356" s="233">
        <v>4</v>
      </c>
      <c r="F356" s="233">
        <v>4</v>
      </c>
      <c r="G356" s="233"/>
      <c r="H356" s="233"/>
      <c r="I356" s="233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</row>
    <row r="357" spans="1:175">
      <c r="A357" s="242">
        <v>143</v>
      </c>
      <c r="B357" s="242" t="s">
        <v>182</v>
      </c>
      <c r="C357" s="242" t="s">
        <v>226</v>
      </c>
      <c r="D357" s="233">
        <v>3</v>
      </c>
      <c r="E357" s="233">
        <v>3</v>
      </c>
      <c r="F357" s="233">
        <v>3</v>
      </c>
      <c r="G357" s="233"/>
      <c r="H357" s="233"/>
      <c r="I357" s="233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</row>
    <row r="358" spans="1:175">
      <c r="A358" s="242">
        <v>145</v>
      </c>
      <c r="B358" s="242" t="s">
        <v>190</v>
      </c>
      <c r="C358" s="242" t="s">
        <v>245</v>
      </c>
      <c r="D358" s="233">
        <v>5</v>
      </c>
      <c r="E358" s="233">
        <v>5</v>
      </c>
      <c r="F358" s="233">
        <v>5</v>
      </c>
      <c r="G358" s="233"/>
      <c r="H358" s="233"/>
      <c r="I358" s="233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</row>
    <row r="359" spans="1:175">
      <c r="A359" s="242">
        <v>145</v>
      </c>
      <c r="B359" s="242" t="s">
        <v>229</v>
      </c>
      <c r="C359" s="242" t="s">
        <v>245</v>
      </c>
      <c r="D359" s="233">
        <v>5</v>
      </c>
      <c r="E359" s="233">
        <v>5</v>
      </c>
      <c r="F359" s="233">
        <v>5</v>
      </c>
      <c r="G359" s="233"/>
      <c r="H359" s="233"/>
      <c r="I359" s="233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</row>
    <row r="360" spans="1:175">
      <c r="A360" s="242">
        <v>145</v>
      </c>
      <c r="B360" s="242" t="s">
        <v>179</v>
      </c>
      <c r="C360" s="242" t="s">
        <v>245</v>
      </c>
      <c r="D360" s="233">
        <v>5.75</v>
      </c>
      <c r="E360" s="233">
        <v>5.5</v>
      </c>
      <c r="F360" s="233">
        <v>6</v>
      </c>
      <c r="G360" s="233"/>
      <c r="H360" s="233"/>
      <c r="I360" s="233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</row>
    <row r="361" spans="1:175">
      <c r="A361" s="242">
        <v>145</v>
      </c>
      <c r="B361" s="242" t="s">
        <v>176</v>
      </c>
      <c r="C361" s="242" t="s">
        <v>245</v>
      </c>
      <c r="D361" s="233">
        <v>5</v>
      </c>
      <c r="E361" s="233">
        <v>5</v>
      </c>
      <c r="F361" s="233">
        <v>5</v>
      </c>
      <c r="G361" s="233"/>
      <c r="H361" s="233"/>
      <c r="I361" s="233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</row>
    <row r="362" spans="1:175">
      <c r="A362" s="242">
        <v>146</v>
      </c>
      <c r="B362" s="242" t="s">
        <v>190</v>
      </c>
      <c r="C362" s="242" t="s">
        <v>246</v>
      </c>
      <c r="D362" s="233">
        <v>4</v>
      </c>
      <c r="E362" s="233">
        <v>4</v>
      </c>
      <c r="F362" s="233">
        <v>4</v>
      </c>
      <c r="G362" s="233"/>
      <c r="H362" s="233"/>
      <c r="I362" s="233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</row>
    <row r="363" spans="1:175">
      <c r="A363" s="242">
        <v>146</v>
      </c>
      <c r="B363" s="242" t="s">
        <v>229</v>
      </c>
      <c r="C363" s="242" t="s">
        <v>246</v>
      </c>
      <c r="D363" s="233">
        <v>6</v>
      </c>
      <c r="E363" s="233">
        <v>6</v>
      </c>
      <c r="F363" s="233">
        <v>6</v>
      </c>
      <c r="G363" s="233"/>
      <c r="H363" s="233"/>
      <c r="I363" s="23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</row>
    <row r="364" spans="1:175">
      <c r="A364" s="242">
        <v>147</v>
      </c>
      <c r="B364" s="242" t="s">
        <v>190</v>
      </c>
      <c r="C364" s="242" t="s">
        <v>227</v>
      </c>
      <c r="D364" s="233">
        <v>2</v>
      </c>
      <c r="E364" s="233">
        <v>2</v>
      </c>
      <c r="F364" s="233">
        <v>2</v>
      </c>
      <c r="G364" s="233"/>
      <c r="H364" s="233"/>
      <c r="I364" s="233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</row>
    <row r="365" spans="1:175">
      <c r="A365" s="242">
        <v>147</v>
      </c>
      <c r="B365" s="242" t="s">
        <v>229</v>
      </c>
      <c r="C365" s="242" t="s">
        <v>227</v>
      </c>
      <c r="D365" s="233">
        <v>2</v>
      </c>
      <c r="E365" s="233">
        <v>2</v>
      </c>
      <c r="F365" s="233">
        <v>2</v>
      </c>
      <c r="G365" s="233"/>
      <c r="H365" s="233"/>
      <c r="I365" s="233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</row>
    <row r="366" spans="1:175">
      <c r="A366" s="242">
        <v>148</v>
      </c>
      <c r="B366" s="242" t="s">
        <v>190</v>
      </c>
      <c r="C366" s="242" t="s">
        <v>247</v>
      </c>
      <c r="D366" s="233">
        <v>5</v>
      </c>
      <c r="E366" s="233">
        <v>5</v>
      </c>
      <c r="F366" s="233">
        <v>5</v>
      </c>
      <c r="G366" s="233"/>
      <c r="H366" s="233"/>
      <c r="I366" s="233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</row>
    <row r="367" spans="1:175">
      <c r="A367" s="242">
        <v>148</v>
      </c>
      <c r="B367" s="242" t="s">
        <v>229</v>
      </c>
      <c r="C367" s="242" t="s">
        <v>247</v>
      </c>
      <c r="D367" s="233">
        <v>6</v>
      </c>
      <c r="E367" s="233">
        <v>6</v>
      </c>
      <c r="F367" s="233">
        <v>6</v>
      </c>
      <c r="G367" s="233"/>
      <c r="H367" s="233"/>
      <c r="I367" s="233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</row>
    <row r="368" spans="1:175">
      <c r="A368" s="242">
        <v>148</v>
      </c>
      <c r="B368" s="242" t="s">
        <v>179</v>
      </c>
      <c r="C368" s="242" t="s">
        <v>247</v>
      </c>
      <c r="D368" s="233">
        <v>7</v>
      </c>
      <c r="E368" s="233">
        <v>7</v>
      </c>
      <c r="F368" s="233">
        <v>7</v>
      </c>
      <c r="G368" s="233"/>
      <c r="H368" s="233"/>
      <c r="I368" s="233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</row>
    <row r="369" spans="1:175">
      <c r="A369" s="242">
        <v>148</v>
      </c>
      <c r="B369" s="242" t="s">
        <v>176</v>
      </c>
      <c r="C369" s="242" t="s">
        <v>247</v>
      </c>
      <c r="D369" s="233">
        <v>7</v>
      </c>
      <c r="E369" s="233">
        <v>7</v>
      </c>
      <c r="F369" s="233">
        <v>7</v>
      </c>
      <c r="G369" s="233"/>
      <c r="H369" s="233"/>
      <c r="I369" s="233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</row>
    <row r="370" spans="1:175">
      <c r="A370" s="242">
        <v>148</v>
      </c>
      <c r="B370" s="242" t="s">
        <v>182</v>
      </c>
      <c r="C370" s="242" t="s">
        <v>247</v>
      </c>
      <c r="D370" s="233">
        <v>9</v>
      </c>
      <c r="E370" s="233">
        <v>9</v>
      </c>
      <c r="F370" s="233">
        <v>9</v>
      </c>
      <c r="G370" s="233"/>
      <c r="H370" s="233"/>
      <c r="I370" s="233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</row>
    <row r="371" spans="1:175">
      <c r="A371" s="242">
        <v>149</v>
      </c>
      <c r="B371" s="242" t="s">
        <v>190</v>
      </c>
      <c r="C371" s="242" t="s">
        <v>248</v>
      </c>
      <c r="D371" s="233">
        <v>3</v>
      </c>
      <c r="E371" s="233">
        <v>3</v>
      </c>
      <c r="F371" s="233">
        <v>3</v>
      </c>
      <c r="G371" s="233"/>
      <c r="H371" s="233"/>
      <c r="I371" s="233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</row>
    <row r="372" spans="1:175">
      <c r="A372" s="242">
        <v>149</v>
      </c>
      <c r="B372" s="242" t="s">
        <v>229</v>
      </c>
      <c r="C372" s="242" t="s">
        <v>248</v>
      </c>
      <c r="D372" s="233">
        <v>3</v>
      </c>
      <c r="E372" s="233">
        <v>3</v>
      </c>
      <c r="F372" s="233">
        <v>3</v>
      </c>
      <c r="G372" s="233"/>
      <c r="H372" s="233"/>
      <c r="I372" s="233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</row>
    <row r="373" spans="1:175">
      <c r="A373" s="242">
        <v>149</v>
      </c>
      <c r="B373" s="242" t="s">
        <v>179</v>
      </c>
      <c r="C373" s="242" t="s">
        <v>248</v>
      </c>
      <c r="D373" s="233">
        <v>2.5</v>
      </c>
      <c r="E373" s="233">
        <v>2.5</v>
      </c>
      <c r="F373" s="233">
        <v>2.5</v>
      </c>
      <c r="G373" s="233"/>
      <c r="H373" s="233"/>
      <c r="I373" s="23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</row>
    <row r="374" spans="1:175">
      <c r="A374" s="242">
        <v>150</v>
      </c>
      <c r="B374" s="242" t="s">
        <v>190</v>
      </c>
      <c r="C374" s="242" t="s">
        <v>228</v>
      </c>
      <c r="D374" s="233">
        <v>1.5</v>
      </c>
      <c r="E374" s="233">
        <v>1.5</v>
      </c>
      <c r="F374" s="233">
        <v>1.5</v>
      </c>
      <c r="G374" s="233"/>
      <c r="H374" s="233"/>
      <c r="I374" s="233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</row>
    <row r="375" spans="1:175">
      <c r="A375" s="242">
        <v>150</v>
      </c>
      <c r="B375" s="242" t="s">
        <v>229</v>
      </c>
      <c r="C375" s="242" t="s">
        <v>228</v>
      </c>
      <c r="D375" s="233">
        <v>2</v>
      </c>
      <c r="E375" s="233">
        <v>2</v>
      </c>
      <c r="F375" s="233">
        <v>2</v>
      </c>
      <c r="G375" s="233"/>
      <c r="H375" s="233"/>
      <c r="I375" s="233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</row>
    <row r="376" spans="1:175">
      <c r="A376" s="242">
        <v>150</v>
      </c>
      <c r="B376" s="242" t="s">
        <v>179</v>
      </c>
      <c r="C376" s="242" t="s">
        <v>228</v>
      </c>
      <c r="D376" s="233">
        <v>2</v>
      </c>
      <c r="E376" s="233">
        <v>2</v>
      </c>
      <c r="F376" s="233">
        <v>2</v>
      </c>
      <c r="G376" s="233"/>
      <c r="H376" s="233"/>
      <c r="I376" s="233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</row>
    <row r="377" spans="1:175">
      <c r="A377" s="242">
        <v>150</v>
      </c>
      <c r="B377" s="242" t="s">
        <v>182</v>
      </c>
      <c r="C377" s="242" t="s">
        <v>228</v>
      </c>
      <c r="D377" s="233">
        <v>2</v>
      </c>
      <c r="E377" s="233">
        <v>2</v>
      </c>
      <c r="F377" s="233">
        <v>2</v>
      </c>
      <c r="G377" s="233"/>
      <c r="H377" s="233"/>
      <c r="I377" s="233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</row>
    <row r="378" spans="1:175">
      <c r="A378" s="242">
        <v>78</v>
      </c>
      <c r="B378" s="242" t="s">
        <v>190</v>
      </c>
      <c r="C378" s="242" t="s">
        <v>109</v>
      </c>
      <c r="D378" s="233">
        <v>32</v>
      </c>
      <c r="E378" s="233">
        <v>32</v>
      </c>
      <c r="F378" s="233">
        <v>32</v>
      </c>
      <c r="G378" s="233"/>
      <c r="H378" s="233"/>
      <c r="I378" s="233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</row>
    <row r="379" spans="1:175">
      <c r="A379" s="242">
        <v>78</v>
      </c>
      <c r="B379" s="242" t="s">
        <v>179</v>
      </c>
      <c r="C379" s="242" t="s">
        <v>109</v>
      </c>
      <c r="D379" s="233">
        <v>50</v>
      </c>
      <c r="E379" s="233">
        <v>50</v>
      </c>
      <c r="F379" s="233">
        <v>50</v>
      </c>
      <c r="G379" s="233"/>
      <c r="H379" s="233"/>
      <c r="I379" s="233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</row>
    <row r="380" spans="1:175">
      <c r="A380" s="242">
        <v>78</v>
      </c>
      <c r="B380" s="242" t="s">
        <v>176</v>
      </c>
      <c r="C380" s="242" t="s">
        <v>109</v>
      </c>
      <c r="D380" s="233">
        <v>30</v>
      </c>
      <c r="E380" s="233">
        <v>30</v>
      </c>
      <c r="F380" s="233">
        <v>30</v>
      </c>
      <c r="G380" s="233"/>
      <c r="H380" s="233"/>
      <c r="I380" s="233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</row>
    <row r="381" spans="1:175">
      <c r="A381" s="242">
        <v>48</v>
      </c>
      <c r="B381" s="242" t="s">
        <v>190</v>
      </c>
      <c r="C381" s="242" t="s">
        <v>86</v>
      </c>
      <c r="D381" s="233">
        <v>140</v>
      </c>
      <c r="E381" s="233">
        <v>140</v>
      </c>
      <c r="F381" s="233">
        <v>140</v>
      </c>
      <c r="G381" s="233"/>
      <c r="H381" s="233"/>
      <c r="I381" s="233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</row>
    <row r="382" spans="1:175">
      <c r="A382" s="242">
        <v>48</v>
      </c>
      <c r="B382" s="242" t="s">
        <v>176</v>
      </c>
      <c r="C382" s="242" t="s">
        <v>86</v>
      </c>
      <c r="D382" s="233">
        <v>150</v>
      </c>
      <c r="E382" s="233">
        <v>150</v>
      </c>
      <c r="F382" s="233">
        <v>150</v>
      </c>
      <c r="G382" s="233"/>
      <c r="H382" s="233"/>
      <c r="I382" s="233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</row>
    <row r="383" spans="1:175">
      <c r="A383" s="242">
        <v>38</v>
      </c>
      <c r="B383" s="242" t="s">
        <v>190</v>
      </c>
      <c r="C383" s="242" t="s">
        <v>76</v>
      </c>
      <c r="D383" s="233">
        <v>60</v>
      </c>
      <c r="E383" s="233">
        <v>60</v>
      </c>
      <c r="F383" s="233">
        <v>60</v>
      </c>
      <c r="G383" s="233"/>
      <c r="H383" s="233"/>
      <c r="I383" s="23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</row>
    <row r="384" spans="1:175">
      <c r="A384" s="242">
        <v>38</v>
      </c>
      <c r="B384" s="242" t="s">
        <v>179</v>
      </c>
      <c r="C384" s="242" t="s">
        <v>76</v>
      </c>
      <c r="D384" s="233">
        <v>120</v>
      </c>
      <c r="E384" s="233">
        <v>120</v>
      </c>
      <c r="F384" s="233">
        <v>120</v>
      </c>
      <c r="G384" s="233"/>
      <c r="H384" s="233"/>
      <c r="I384" s="233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</row>
    <row r="385" spans="1:175">
      <c r="A385" s="242">
        <v>38</v>
      </c>
      <c r="B385" s="242" t="s">
        <v>182</v>
      </c>
      <c r="C385" s="242" t="s">
        <v>76</v>
      </c>
      <c r="D385" s="233">
        <v>150</v>
      </c>
      <c r="E385" s="233">
        <v>150</v>
      </c>
      <c r="F385" s="233">
        <v>150</v>
      </c>
      <c r="G385" s="233"/>
      <c r="H385" s="233"/>
      <c r="I385" s="233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</row>
    <row r="386" spans="1:175">
      <c r="A386" s="242">
        <v>66</v>
      </c>
      <c r="B386" s="242" t="s">
        <v>190</v>
      </c>
      <c r="C386" s="242" t="s">
        <v>99</v>
      </c>
      <c r="D386" s="233">
        <v>66.666666666666671</v>
      </c>
      <c r="E386" s="233">
        <v>65</v>
      </c>
      <c r="F386" s="233">
        <v>70</v>
      </c>
      <c r="G386" s="233"/>
      <c r="H386" s="233"/>
      <c r="I386" s="233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</row>
    <row r="387" spans="1:175">
      <c r="A387" s="242">
        <v>37</v>
      </c>
      <c r="B387" s="242" t="s">
        <v>190</v>
      </c>
      <c r="C387" s="242" t="s">
        <v>75</v>
      </c>
      <c r="D387" s="233">
        <v>80</v>
      </c>
      <c r="E387" s="233">
        <v>80</v>
      </c>
      <c r="F387" s="233">
        <v>80</v>
      </c>
      <c r="G387" s="233"/>
      <c r="H387" s="233"/>
      <c r="I387" s="233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</row>
    <row r="388" spans="1:175">
      <c r="A388" s="242">
        <v>37</v>
      </c>
      <c r="B388" s="242" t="s">
        <v>179</v>
      </c>
      <c r="C388" s="242" t="s">
        <v>75</v>
      </c>
      <c r="D388" s="233">
        <v>150</v>
      </c>
      <c r="E388" s="233">
        <v>150</v>
      </c>
      <c r="F388" s="233">
        <v>150</v>
      </c>
      <c r="G388" s="233"/>
      <c r="H388" s="233"/>
      <c r="I388" s="233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</row>
    <row r="389" spans="1:175">
      <c r="A389" s="242">
        <v>37</v>
      </c>
      <c r="B389" s="242" t="s">
        <v>176</v>
      </c>
      <c r="C389" s="242" t="s">
        <v>75</v>
      </c>
      <c r="D389" s="233">
        <v>100</v>
      </c>
      <c r="E389" s="233">
        <v>100</v>
      </c>
      <c r="F389" s="233">
        <v>100</v>
      </c>
      <c r="G389" s="233"/>
      <c r="H389" s="233"/>
      <c r="I389" s="233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</row>
    <row r="390" spans="1:175">
      <c r="A390" s="242">
        <v>37</v>
      </c>
      <c r="B390" s="242" t="s">
        <v>182</v>
      </c>
      <c r="C390" s="242" t="s">
        <v>75</v>
      </c>
      <c r="D390" s="233">
        <v>200</v>
      </c>
      <c r="E390" s="233">
        <v>200</v>
      </c>
      <c r="F390" s="233">
        <v>200</v>
      </c>
      <c r="G390" s="233"/>
      <c r="H390" s="233"/>
      <c r="I390" s="233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</row>
    <row r="391" spans="1:175">
      <c r="A391" s="242">
        <v>15</v>
      </c>
      <c r="B391" s="242" t="s">
        <v>190</v>
      </c>
      <c r="C391" s="242" t="s">
        <v>57</v>
      </c>
      <c r="D391" s="233">
        <v>35</v>
      </c>
      <c r="E391" s="233">
        <v>35</v>
      </c>
      <c r="F391" s="233">
        <v>35</v>
      </c>
      <c r="G391" s="233"/>
      <c r="H391" s="233"/>
      <c r="I391" s="233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</row>
    <row r="392" spans="1:175">
      <c r="A392" s="242">
        <v>15</v>
      </c>
      <c r="B392" s="242" t="s">
        <v>179</v>
      </c>
      <c r="C392" s="242" t="s">
        <v>57</v>
      </c>
      <c r="D392" s="233">
        <v>35</v>
      </c>
      <c r="E392" s="233">
        <v>35</v>
      </c>
      <c r="F392" s="233">
        <v>35</v>
      </c>
      <c r="G392" s="233"/>
      <c r="H392" s="233"/>
      <c r="I392" s="233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</row>
    <row r="393" spans="1:175">
      <c r="A393" s="242">
        <v>32</v>
      </c>
      <c r="B393" s="242" t="s">
        <v>190</v>
      </c>
      <c r="C393" s="242" t="s">
        <v>72</v>
      </c>
      <c r="D393" s="233">
        <v>10</v>
      </c>
      <c r="E393" s="233">
        <v>10</v>
      </c>
      <c r="F393" s="233">
        <v>10</v>
      </c>
      <c r="G393" s="233"/>
      <c r="H393" s="233"/>
      <c r="I393" s="23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</row>
    <row r="394" spans="1:175">
      <c r="A394" s="242">
        <v>41</v>
      </c>
      <c r="B394" s="242" t="s">
        <v>190</v>
      </c>
      <c r="C394" s="242" t="s">
        <v>79</v>
      </c>
      <c r="D394" s="233">
        <v>59.25</v>
      </c>
      <c r="E394" s="233">
        <v>58</v>
      </c>
      <c r="F394" s="233">
        <v>60</v>
      </c>
      <c r="G394" s="233"/>
      <c r="H394" s="233"/>
      <c r="I394" s="233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</row>
    <row r="395" spans="1:175">
      <c r="A395" s="242">
        <v>41</v>
      </c>
      <c r="B395" s="242" t="s">
        <v>182</v>
      </c>
      <c r="C395" s="242" t="s">
        <v>79</v>
      </c>
      <c r="D395" s="233">
        <v>65</v>
      </c>
      <c r="E395" s="233">
        <v>65</v>
      </c>
      <c r="F395" s="233">
        <v>65</v>
      </c>
      <c r="G395" s="233"/>
      <c r="H395" s="233"/>
      <c r="I395" s="233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</row>
    <row r="396" spans="1:175">
      <c r="A396" s="242">
        <v>46</v>
      </c>
      <c r="B396" s="242" t="s">
        <v>190</v>
      </c>
      <c r="C396" s="242" t="s">
        <v>84</v>
      </c>
      <c r="D396" s="233">
        <v>10</v>
      </c>
      <c r="E396" s="233">
        <v>10</v>
      </c>
      <c r="F396" s="233">
        <v>10</v>
      </c>
      <c r="G396" s="233"/>
      <c r="H396" s="233"/>
      <c r="I396" s="233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</row>
    <row r="397" spans="1:175">
      <c r="A397" s="242">
        <v>46</v>
      </c>
      <c r="B397" s="242" t="s">
        <v>179</v>
      </c>
      <c r="C397" s="242" t="s">
        <v>84</v>
      </c>
      <c r="D397" s="233">
        <v>14</v>
      </c>
      <c r="E397" s="233">
        <v>14</v>
      </c>
      <c r="F397" s="233">
        <v>14</v>
      </c>
      <c r="G397" s="233"/>
      <c r="H397" s="233"/>
      <c r="I397" s="233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</row>
    <row r="398" spans="1:175">
      <c r="A398" s="242">
        <v>46</v>
      </c>
      <c r="B398" s="242" t="s">
        <v>176</v>
      </c>
      <c r="C398" s="242" t="s">
        <v>84</v>
      </c>
      <c r="D398" s="233">
        <v>16</v>
      </c>
      <c r="E398" s="233">
        <v>16</v>
      </c>
      <c r="F398" s="233">
        <v>16</v>
      </c>
      <c r="G398" s="233"/>
      <c r="H398" s="233"/>
      <c r="I398" s="233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</row>
    <row r="399" spans="1:175">
      <c r="A399" s="242">
        <v>13</v>
      </c>
      <c r="B399" s="242" t="s">
        <v>190</v>
      </c>
      <c r="C399" s="242" t="s">
        <v>55</v>
      </c>
      <c r="D399" s="233">
        <v>100</v>
      </c>
      <c r="E399" s="233">
        <v>100</v>
      </c>
      <c r="F399" s="233">
        <v>100</v>
      </c>
      <c r="G399" s="233"/>
      <c r="H399" s="233"/>
      <c r="I399" s="233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</row>
    <row r="400" spans="1:175">
      <c r="A400" s="242">
        <v>93</v>
      </c>
      <c r="B400" s="242" t="s">
        <v>190</v>
      </c>
      <c r="C400" s="242" t="s">
        <v>123</v>
      </c>
      <c r="D400" s="233">
        <v>29.333333333333332</v>
      </c>
      <c r="E400" s="233">
        <v>28</v>
      </c>
      <c r="F400" s="233">
        <v>30</v>
      </c>
      <c r="G400" s="233"/>
      <c r="H400" s="233"/>
      <c r="I400" s="233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</row>
    <row r="401" spans="1:175">
      <c r="A401" s="242">
        <v>76</v>
      </c>
      <c r="B401" s="242" t="s">
        <v>190</v>
      </c>
      <c r="C401" s="242" t="s">
        <v>107</v>
      </c>
      <c r="D401" s="233">
        <v>5</v>
      </c>
      <c r="E401" s="233">
        <v>5</v>
      </c>
      <c r="F401" s="233">
        <v>5</v>
      </c>
      <c r="G401" s="233"/>
      <c r="H401" s="233"/>
      <c r="I401" s="233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</row>
    <row r="402" spans="1:175">
      <c r="A402" s="242">
        <v>67</v>
      </c>
      <c r="B402" s="242" t="s">
        <v>190</v>
      </c>
      <c r="C402" s="242" t="s">
        <v>100</v>
      </c>
      <c r="D402" s="233">
        <v>61.666666666666664</v>
      </c>
      <c r="E402" s="233">
        <v>60</v>
      </c>
      <c r="F402" s="233">
        <v>65</v>
      </c>
      <c r="G402" s="233"/>
      <c r="H402" s="233"/>
      <c r="I402" s="233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</row>
    <row r="403" spans="1:175">
      <c r="A403" s="242">
        <v>67</v>
      </c>
      <c r="B403" s="242" t="s">
        <v>182</v>
      </c>
      <c r="C403" s="242" t="s">
        <v>100</v>
      </c>
      <c r="D403" s="233">
        <v>50</v>
      </c>
      <c r="E403" s="233">
        <v>50</v>
      </c>
      <c r="F403" s="233">
        <v>50</v>
      </c>
      <c r="G403" s="233"/>
      <c r="H403" s="233"/>
      <c r="I403" s="23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  <c r="CH403"/>
      <c r="CI403"/>
      <c r="CJ403"/>
      <c r="CK403"/>
      <c r="CL403"/>
      <c r="CM403"/>
      <c r="CN403"/>
      <c r="CO403"/>
      <c r="CP403"/>
      <c r="CQ403"/>
      <c r="CR403"/>
      <c r="CS403"/>
      <c r="CT403"/>
      <c r="CU403"/>
      <c r="CV403"/>
      <c r="CW403"/>
      <c r="CX403"/>
      <c r="CY403"/>
      <c r="CZ403"/>
      <c r="DA403"/>
      <c r="DB403"/>
      <c r="DC403"/>
      <c r="DD403"/>
      <c r="DE403"/>
      <c r="DF403"/>
      <c r="DG403"/>
      <c r="DH403"/>
      <c r="DI403"/>
      <c r="DJ403"/>
      <c r="DK403"/>
      <c r="DL403"/>
      <c r="DM403"/>
      <c r="DN403"/>
      <c r="DO403"/>
      <c r="DP403"/>
      <c r="DQ403"/>
      <c r="DR403"/>
      <c r="DS403"/>
      <c r="DT403"/>
      <c r="DU403"/>
      <c r="DV403"/>
      <c r="DW403"/>
      <c r="DX403"/>
      <c r="DY403"/>
      <c r="DZ403"/>
      <c r="EA403"/>
      <c r="EB403"/>
      <c r="EC403"/>
      <c r="ED403"/>
      <c r="EE403"/>
      <c r="EF403"/>
      <c r="EG403"/>
      <c r="EH403"/>
      <c r="EI403"/>
      <c r="EJ403"/>
      <c r="EK403"/>
      <c r="EL403"/>
      <c r="EM403"/>
      <c r="EN403"/>
      <c r="EO403"/>
      <c r="EP403"/>
      <c r="EQ403"/>
      <c r="ER403"/>
      <c r="ES403"/>
      <c r="ET403"/>
      <c r="EU403"/>
      <c r="EV403"/>
      <c r="EW403"/>
      <c r="EX403"/>
      <c r="EY403"/>
      <c r="EZ403"/>
      <c r="FA403"/>
      <c r="FB403"/>
      <c r="FC403"/>
      <c r="FD403"/>
      <c r="FE403"/>
      <c r="FF403"/>
      <c r="FG403"/>
      <c r="FH403"/>
      <c r="FI403"/>
      <c r="FJ403"/>
      <c r="FK403"/>
      <c r="FL403"/>
      <c r="FM403"/>
      <c r="FN403"/>
      <c r="FO403"/>
      <c r="FP403"/>
      <c r="FQ403"/>
      <c r="FR403"/>
      <c r="FS403"/>
    </row>
    <row r="404" spans="1:175">
      <c r="A404" s="242">
        <v>77</v>
      </c>
      <c r="B404" s="242" t="s">
        <v>190</v>
      </c>
      <c r="C404" s="242" t="s">
        <v>108</v>
      </c>
      <c r="D404" s="233">
        <v>3</v>
      </c>
      <c r="E404" s="233">
        <v>3</v>
      </c>
      <c r="F404" s="233">
        <v>3</v>
      </c>
      <c r="G404" s="233"/>
      <c r="H404" s="233"/>
      <c r="I404" s="233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  <c r="CT404"/>
      <c r="CU404"/>
      <c r="CV404"/>
      <c r="CW404"/>
      <c r="CX404"/>
      <c r="CY404"/>
      <c r="CZ404"/>
      <c r="DA404"/>
      <c r="DB404"/>
      <c r="DC404"/>
      <c r="DD404"/>
      <c r="DE404"/>
      <c r="DF404"/>
      <c r="DG404"/>
      <c r="DH404"/>
      <c r="DI404"/>
      <c r="DJ404"/>
      <c r="DK404"/>
      <c r="DL404"/>
      <c r="DM404"/>
      <c r="DN404"/>
      <c r="DO404"/>
      <c r="DP404"/>
      <c r="DQ404"/>
      <c r="DR404"/>
      <c r="DS404"/>
      <c r="DT404"/>
      <c r="DU404"/>
      <c r="DV404"/>
      <c r="DW404"/>
      <c r="DX404"/>
      <c r="DY404"/>
      <c r="DZ404"/>
      <c r="EA404"/>
      <c r="EB404"/>
      <c r="EC404"/>
      <c r="ED404"/>
      <c r="EE404"/>
      <c r="EF404"/>
      <c r="EG404"/>
      <c r="EH404"/>
      <c r="EI404"/>
      <c r="EJ404"/>
      <c r="EK404"/>
      <c r="EL404"/>
      <c r="EM404"/>
      <c r="EN404"/>
      <c r="EO404"/>
      <c r="EP404"/>
      <c r="EQ404"/>
      <c r="ER404"/>
      <c r="ES404"/>
      <c r="ET404"/>
      <c r="EU404"/>
      <c r="EV404"/>
      <c r="EW404"/>
      <c r="EX404"/>
      <c r="EY404"/>
      <c r="EZ404"/>
      <c r="FA404"/>
      <c r="FB404"/>
      <c r="FC404"/>
      <c r="FD404"/>
      <c r="FE404"/>
      <c r="FF404"/>
      <c r="FG404"/>
      <c r="FH404"/>
      <c r="FI404"/>
      <c r="FJ404"/>
      <c r="FK404"/>
      <c r="FL404"/>
      <c r="FM404"/>
      <c r="FN404"/>
      <c r="FO404"/>
      <c r="FP404"/>
      <c r="FQ404"/>
      <c r="FR404"/>
      <c r="FS404"/>
    </row>
    <row r="405" spans="1:175">
      <c r="A405" s="242">
        <v>77</v>
      </c>
      <c r="B405" s="242" t="s">
        <v>176</v>
      </c>
      <c r="C405" s="242" t="s">
        <v>108</v>
      </c>
      <c r="D405" s="233">
        <v>6</v>
      </c>
      <c r="E405" s="233">
        <v>6</v>
      </c>
      <c r="F405" s="233">
        <v>6</v>
      </c>
      <c r="G405" s="233"/>
      <c r="H405" s="233"/>
      <c r="I405" s="233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  <c r="CH405"/>
      <c r="CI405"/>
      <c r="CJ405"/>
      <c r="CK405"/>
      <c r="CL405"/>
      <c r="CM405"/>
      <c r="CN405"/>
      <c r="CO405"/>
      <c r="CP405"/>
      <c r="CQ405"/>
      <c r="CR405"/>
      <c r="CS405"/>
      <c r="CT405"/>
      <c r="CU405"/>
      <c r="CV405"/>
      <c r="CW405"/>
      <c r="CX405"/>
      <c r="CY405"/>
      <c r="CZ405"/>
      <c r="DA405"/>
      <c r="DB405"/>
      <c r="DC405"/>
      <c r="DD405"/>
      <c r="DE405"/>
      <c r="DF405"/>
      <c r="DG405"/>
      <c r="DH405"/>
      <c r="DI405"/>
      <c r="DJ405"/>
      <c r="DK405"/>
      <c r="DL405"/>
      <c r="DM405"/>
      <c r="DN405"/>
      <c r="DO405"/>
      <c r="DP405"/>
      <c r="DQ405"/>
      <c r="DR405"/>
      <c r="DS405"/>
      <c r="DT405"/>
      <c r="DU405"/>
      <c r="DV405"/>
      <c r="DW405"/>
      <c r="DX405"/>
      <c r="DY405"/>
      <c r="DZ405"/>
      <c r="EA405"/>
      <c r="EB405"/>
      <c r="EC405"/>
      <c r="ED405"/>
      <c r="EE405"/>
      <c r="EF405"/>
      <c r="EG405"/>
      <c r="EH405"/>
      <c r="EI405"/>
      <c r="EJ405"/>
      <c r="EK405"/>
      <c r="EL405"/>
      <c r="EM405"/>
      <c r="EN405"/>
      <c r="EO405"/>
      <c r="EP405"/>
      <c r="EQ405"/>
      <c r="ER405"/>
      <c r="ES405"/>
      <c r="ET405"/>
      <c r="EU405"/>
      <c r="EV405"/>
      <c r="EW405"/>
      <c r="EX405"/>
      <c r="EY405"/>
      <c r="EZ405"/>
      <c r="FA405"/>
      <c r="FB405"/>
      <c r="FC405"/>
      <c r="FD405"/>
      <c r="FE405"/>
      <c r="FF405"/>
      <c r="FG405"/>
      <c r="FH405"/>
      <c r="FI405"/>
      <c r="FJ405"/>
      <c r="FK405"/>
      <c r="FL405"/>
      <c r="FM405"/>
      <c r="FN405"/>
      <c r="FO405"/>
      <c r="FP405"/>
      <c r="FQ405"/>
      <c r="FR405"/>
      <c r="FS405"/>
    </row>
    <row r="406" spans="1:175">
      <c r="A406" s="242">
        <v>140</v>
      </c>
      <c r="B406" s="242" t="s">
        <v>190</v>
      </c>
      <c r="C406" s="242" t="s">
        <v>224</v>
      </c>
      <c r="D406" s="233">
        <v>10</v>
      </c>
      <c r="E406" s="233">
        <v>10</v>
      </c>
      <c r="F406" s="233">
        <v>10</v>
      </c>
      <c r="G406" s="233"/>
      <c r="H406" s="233"/>
      <c r="I406" s="233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  <c r="CH406"/>
      <c r="CI406"/>
      <c r="CJ406"/>
      <c r="CK406"/>
      <c r="CL406"/>
      <c r="CM406"/>
      <c r="CN406"/>
      <c r="CO406"/>
      <c r="CP406"/>
      <c r="CQ406"/>
      <c r="CR406"/>
      <c r="CS406"/>
      <c r="CT406"/>
      <c r="CU406"/>
      <c r="CV406"/>
      <c r="CW406"/>
      <c r="CX406"/>
      <c r="CY406"/>
      <c r="CZ406"/>
      <c r="DA406"/>
      <c r="DB406"/>
      <c r="DC406"/>
      <c r="DD406"/>
      <c r="DE406"/>
      <c r="DF406"/>
      <c r="DG406"/>
      <c r="DH406"/>
      <c r="DI406"/>
      <c r="DJ406"/>
      <c r="DK406"/>
      <c r="DL406"/>
      <c r="DM406"/>
      <c r="DN406"/>
      <c r="DO406"/>
      <c r="DP406"/>
      <c r="DQ406"/>
      <c r="DR406"/>
      <c r="DS406"/>
      <c r="DT406"/>
      <c r="DU406"/>
      <c r="DV406"/>
      <c r="DW406"/>
      <c r="DX406"/>
      <c r="DY406"/>
      <c r="DZ406"/>
      <c r="EA406"/>
      <c r="EB406"/>
      <c r="EC406"/>
      <c r="ED406"/>
      <c r="EE406"/>
      <c r="EF406"/>
      <c r="EG406"/>
      <c r="EH406"/>
      <c r="EI406"/>
      <c r="EJ406"/>
      <c r="EK406"/>
      <c r="EL406"/>
      <c r="EM406"/>
      <c r="EN406"/>
      <c r="EO406"/>
      <c r="EP406"/>
      <c r="EQ406"/>
      <c r="ER406"/>
      <c r="ES406"/>
      <c r="ET406"/>
      <c r="EU406"/>
      <c r="EV406"/>
      <c r="EW406"/>
      <c r="EX406"/>
      <c r="EY406"/>
      <c r="EZ406"/>
      <c r="FA406"/>
      <c r="FB406"/>
      <c r="FC406"/>
      <c r="FD406"/>
      <c r="FE406"/>
      <c r="FF406"/>
      <c r="FG406"/>
      <c r="FH406"/>
      <c r="FI406"/>
      <c r="FJ406"/>
      <c r="FK406"/>
      <c r="FL406"/>
      <c r="FM406"/>
      <c r="FN406"/>
      <c r="FO406"/>
      <c r="FP406"/>
      <c r="FQ406"/>
      <c r="FR406"/>
      <c r="FS406"/>
    </row>
    <row r="407" spans="1:175">
      <c r="A407" s="242">
        <v>140</v>
      </c>
      <c r="B407" s="242" t="s">
        <v>229</v>
      </c>
      <c r="C407" s="242" t="s">
        <v>224</v>
      </c>
      <c r="D407" s="233">
        <v>9</v>
      </c>
      <c r="E407" s="233">
        <v>9</v>
      </c>
      <c r="F407" s="233">
        <v>9</v>
      </c>
      <c r="G407" s="233"/>
      <c r="H407" s="233"/>
      <c r="I407" s="233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  <c r="CH407"/>
      <c r="CI407"/>
      <c r="CJ407"/>
      <c r="CK407"/>
      <c r="CL407"/>
      <c r="CM407"/>
      <c r="CN407"/>
      <c r="CO407"/>
      <c r="CP407"/>
      <c r="CQ407"/>
      <c r="CR407"/>
      <c r="CS407"/>
      <c r="CT407"/>
      <c r="CU407"/>
      <c r="CV407"/>
      <c r="CW407"/>
      <c r="CX407"/>
      <c r="CY407"/>
      <c r="CZ407"/>
      <c r="DA407"/>
      <c r="DB407"/>
      <c r="DC407"/>
      <c r="DD407"/>
      <c r="DE407"/>
      <c r="DF407"/>
      <c r="DG407"/>
      <c r="DH407"/>
      <c r="DI407"/>
      <c r="DJ407"/>
      <c r="DK407"/>
      <c r="DL407"/>
      <c r="DM407"/>
      <c r="DN407"/>
      <c r="DO407"/>
      <c r="DP407"/>
      <c r="DQ407"/>
      <c r="DR407"/>
      <c r="DS407"/>
      <c r="DT407"/>
      <c r="DU407"/>
      <c r="DV407"/>
      <c r="DW407"/>
      <c r="DX407"/>
      <c r="DY407"/>
      <c r="DZ407"/>
      <c r="EA407"/>
      <c r="EB407"/>
      <c r="EC407"/>
      <c r="ED407"/>
      <c r="EE407"/>
      <c r="EF407"/>
      <c r="EG407"/>
      <c r="EH407"/>
      <c r="EI407"/>
      <c r="EJ407"/>
      <c r="EK407"/>
      <c r="EL407"/>
      <c r="EM407"/>
      <c r="EN407"/>
      <c r="EO407"/>
      <c r="EP407"/>
      <c r="EQ407"/>
      <c r="ER407"/>
      <c r="ES407"/>
      <c r="ET407"/>
      <c r="EU407"/>
      <c r="EV407"/>
      <c r="EW407"/>
      <c r="EX407"/>
      <c r="EY407"/>
      <c r="EZ407"/>
      <c r="FA407"/>
      <c r="FB407"/>
      <c r="FC407"/>
      <c r="FD407"/>
      <c r="FE407"/>
      <c r="FF407"/>
      <c r="FG407"/>
      <c r="FH407"/>
      <c r="FI407"/>
      <c r="FJ407"/>
      <c r="FK407"/>
      <c r="FL407"/>
      <c r="FM407"/>
      <c r="FN407"/>
      <c r="FO407"/>
      <c r="FP407"/>
      <c r="FQ407"/>
      <c r="FR407"/>
      <c r="FS407"/>
    </row>
    <row r="408" spans="1:175">
      <c r="A408" s="242">
        <v>140</v>
      </c>
      <c r="B408" s="242" t="s">
        <v>176</v>
      </c>
      <c r="C408" s="242" t="s">
        <v>224</v>
      </c>
      <c r="D408" s="233">
        <v>9</v>
      </c>
      <c r="E408" s="233">
        <v>9</v>
      </c>
      <c r="F408" s="233">
        <v>9</v>
      </c>
      <c r="G408" s="233"/>
      <c r="H408" s="233"/>
      <c r="I408" s="233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  <c r="CH408"/>
      <c r="CI408"/>
      <c r="CJ408"/>
      <c r="CK408"/>
      <c r="CL408"/>
      <c r="CM408"/>
      <c r="CN408"/>
      <c r="CO408"/>
      <c r="CP408"/>
      <c r="CQ408"/>
      <c r="CR408"/>
      <c r="CS408"/>
      <c r="CT408"/>
      <c r="CU408"/>
      <c r="CV408"/>
      <c r="CW408"/>
      <c r="CX408"/>
      <c r="CY408"/>
      <c r="CZ408"/>
      <c r="DA408"/>
      <c r="DB408"/>
      <c r="DC408"/>
      <c r="DD408"/>
      <c r="DE408"/>
      <c r="DF408"/>
      <c r="DG408"/>
      <c r="DH408"/>
      <c r="DI408"/>
      <c r="DJ408"/>
      <c r="DK408"/>
      <c r="DL408"/>
      <c r="DM408"/>
      <c r="DN408"/>
      <c r="DO408"/>
      <c r="DP408"/>
      <c r="DQ408"/>
      <c r="DR408"/>
      <c r="DS408"/>
      <c r="DT408"/>
      <c r="DU408"/>
      <c r="DV408"/>
      <c r="DW408"/>
      <c r="DX408"/>
      <c r="DY408"/>
      <c r="DZ408"/>
      <c r="EA408"/>
      <c r="EB408"/>
      <c r="EC408"/>
      <c r="ED408"/>
      <c r="EE408"/>
      <c r="EF408"/>
      <c r="EG408"/>
      <c r="EH408"/>
      <c r="EI408"/>
      <c r="EJ408"/>
      <c r="EK408"/>
      <c r="EL408"/>
      <c r="EM408"/>
      <c r="EN408"/>
      <c r="EO408"/>
      <c r="EP408"/>
      <c r="EQ408"/>
      <c r="ER408"/>
      <c r="ES408"/>
      <c r="ET408"/>
      <c r="EU408"/>
      <c r="EV408"/>
      <c r="EW408"/>
      <c r="EX408"/>
      <c r="EY408"/>
      <c r="EZ408"/>
      <c r="FA408"/>
      <c r="FB408"/>
      <c r="FC408"/>
      <c r="FD408"/>
      <c r="FE408"/>
      <c r="FF408"/>
      <c r="FG408"/>
      <c r="FH408"/>
      <c r="FI408"/>
      <c r="FJ408"/>
      <c r="FK408"/>
      <c r="FL408"/>
      <c r="FM408"/>
      <c r="FN408"/>
      <c r="FO408"/>
      <c r="FP408"/>
      <c r="FQ408"/>
      <c r="FR408"/>
      <c r="FS408"/>
    </row>
    <row r="409" spans="1:175">
      <c r="A409" s="242">
        <v>140</v>
      </c>
      <c r="B409" s="242" t="s">
        <v>182</v>
      </c>
      <c r="C409" s="242" t="s">
        <v>224</v>
      </c>
      <c r="D409" s="233">
        <v>9</v>
      </c>
      <c r="E409" s="233">
        <v>9</v>
      </c>
      <c r="F409" s="233">
        <v>9</v>
      </c>
      <c r="G409" s="233"/>
      <c r="H409" s="233"/>
      <c r="I409" s="233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  <c r="CH409"/>
      <c r="CI409"/>
      <c r="CJ409"/>
      <c r="CK409"/>
      <c r="CL409"/>
      <c r="CM409"/>
      <c r="CN409"/>
      <c r="CO409"/>
      <c r="CP409"/>
      <c r="CQ409"/>
      <c r="CR409"/>
      <c r="CS409"/>
      <c r="CT409"/>
      <c r="CU409"/>
      <c r="CV409"/>
      <c r="CW409"/>
      <c r="CX409"/>
      <c r="CY409"/>
      <c r="CZ409"/>
      <c r="DA409"/>
      <c r="DB409"/>
      <c r="DC409"/>
      <c r="DD409"/>
      <c r="DE409"/>
      <c r="DF409"/>
      <c r="DG409"/>
      <c r="DH409"/>
      <c r="DI409"/>
      <c r="DJ409"/>
      <c r="DK409"/>
      <c r="DL409"/>
      <c r="DM409"/>
      <c r="DN409"/>
      <c r="DO409"/>
      <c r="DP409"/>
      <c r="DQ409"/>
      <c r="DR409"/>
      <c r="DS409"/>
      <c r="DT409"/>
      <c r="DU409"/>
      <c r="DV409"/>
      <c r="DW409"/>
      <c r="DX409"/>
      <c r="DY409"/>
      <c r="DZ409"/>
      <c r="EA409"/>
      <c r="EB409"/>
      <c r="EC409"/>
      <c r="ED409"/>
      <c r="EE409"/>
      <c r="EF409"/>
      <c r="EG409"/>
      <c r="EH409"/>
      <c r="EI409"/>
      <c r="EJ409"/>
      <c r="EK409"/>
      <c r="EL409"/>
      <c r="EM409"/>
      <c r="EN409"/>
      <c r="EO409"/>
      <c r="EP409"/>
      <c r="EQ409"/>
      <c r="ER409"/>
      <c r="ES409"/>
      <c r="ET409"/>
      <c r="EU409"/>
      <c r="EV409"/>
      <c r="EW409"/>
      <c r="EX409"/>
      <c r="EY409"/>
      <c r="EZ409"/>
      <c r="FA409"/>
      <c r="FB409"/>
      <c r="FC409"/>
      <c r="FD409"/>
      <c r="FE409"/>
      <c r="FF409"/>
      <c r="FG409"/>
      <c r="FH409"/>
      <c r="FI409"/>
      <c r="FJ409"/>
      <c r="FK409"/>
      <c r="FL409"/>
      <c r="FM409"/>
      <c r="FN409"/>
      <c r="FO409"/>
      <c r="FP409"/>
      <c r="FQ409"/>
      <c r="FR409"/>
      <c r="FS409"/>
    </row>
    <row r="410" spans="1:175">
      <c r="A410" s="242">
        <v>94</v>
      </c>
      <c r="B410" s="242" t="s">
        <v>262</v>
      </c>
      <c r="C410" s="242" t="s">
        <v>265</v>
      </c>
      <c r="D410" s="233">
        <v>100</v>
      </c>
      <c r="E410" s="233">
        <v>100</v>
      </c>
      <c r="F410" s="233">
        <v>100</v>
      </c>
      <c r="G410" s="233"/>
      <c r="H410" s="233"/>
      <c r="I410" s="233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  <c r="CQ410"/>
      <c r="CR410"/>
      <c r="CS410"/>
      <c r="CT410"/>
      <c r="CU410"/>
      <c r="CV410"/>
      <c r="CW410"/>
      <c r="CX410"/>
      <c r="CY410"/>
      <c r="CZ410"/>
      <c r="DA410"/>
      <c r="DB410"/>
      <c r="DC410"/>
      <c r="DD410"/>
      <c r="DE410"/>
      <c r="DF410"/>
      <c r="DG410"/>
      <c r="DH410"/>
      <c r="DI410"/>
      <c r="DJ410"/>
      <c r="DK410"/>
      <c r="DL410"/>
      <c r="DM410"/>
      <c r="DN410"/>
      <c r="DO410"/>
      <c r="DP410"/>
      <c r="DQ410"/>
      <c r="DR410"/>
      <c r="DS410"/>
      <c r="DT410"/>
      <c r="DU410"/>
      <c r="DV410"/>
      <c r="DW410"/>
      <c r="DX410"/>
      <c r="DY410"/>
      <c r="DZ410"/>
      <c r="EA410"/>
      <c r="EB410"/>
      <c r="EC410"/>
      <c r="ED410"/>
      <c r="EE410"/>
      <c r="EF410"/>
      <c r="EG410"/>
      <c r="EH410"/>
      <c r="EI410"/>
      <c r="EJ410"/>
      <c r="EK410"/>
      <c r="EL410"/>
      <c r="EM410"/>
      <c r="EN410"/>
      <c r="EO410"/>
      <c r="EP410"/>
      <c r="EQ410"/>
      <c r="ER410"/>
      <c r="ES410"/>
      <c r="ET410"/>
      <c r="EU410"/>
      <c r="EV410"/>
      <c r="EW410"/>
      <c r="EX410"/>
      <c r="EY410"/>
      <c r="EZ410"/>
      <c r="FA410"/>
      <c r="FB410"/>
      <c r="FC410"/>
      <c r="FD410"/>
      <c r="FE410"/>
      <c r="FF410"/>
      <c r="FG410"/>
      <c r="FH410"/>
      <c r="FI410"/>
      <c r="FJ410"/>
      <c r="FK410"/>
      <c r="FL410"/>
      <c r="FM410"/>
      <c r="FN410"/>
      <c r="FO410"/>
      <c r="FP410"/>
      <c r="FQ410"/>
      <c r="FR410"/>
      <c r="FS410"/>
    </row>
    <row r="411" spans="1:175">
      <c r="A411" s="242">
        <v>94</v>
      </c>
      <c r="B411" s="242" t="s">
        <v>229</v>
      </c>
      <c r="C411" s="242" t="s">
        <v>265</v>
      </c>
      <c r="D411" s="233">
        <v>100</v>
      </c>
      <c r="E411" s="233">
        <v>100</v>
      </c>
      <c r="F411" s="233">
        <v>100</v>
      </c>
      <c r="G411" s="233">
        <v>1.1000000000000001</v>
      </c>
      <c r="H411" s="233">
        <v>1.1000000000000001</v>
      </c>
      <c r="I411" s="233">
        <v>1.1000000000000001</v>
      </c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  <c r="CQ411"/>
      <c r="CR411"/>
      <c r="CS411"/>
      <c r="CT411"/>
      <c r="CU411"/>
      <c r="CV411"/>
      <c r="CW411"/>
      <c r="CX411"/>
      <c r="CY411"/>
      <c r="CZ411"/>
      <c r="DA411"/>
      <c r="DB411"/>
      <c r="DC411"/>
      <c r="DD411"/>
      <c r="DE411"/>
      <c r="DF411"/>
      <c r="DG411"/>
      <c r="DH411"/>
      <c r="DI411"/>
      <c r="DJ411"/>
      <c r="DK411"/>
      <c r="DL411"/>
      <c r="DM411"/>
      <c r="DN411"/>
      <c r="DO411"/>
      <c r="DP411"/>
      <c r="DQ411"/>
      <c r="DR411"/>
      <c r="DS411"/>
      <c r="DT411"/>
      <c r="DU411"/>
      <c r="DV411"/>
      <c r="DW411"/>
      <c r="DX411"/>
      <c r="DY411"/>
      <c r="DZ411"/>
      <c r="EA411"/>
      <c r="EB411"/>
      <c r="EC411"/>
      <c r="ED411"/>
      <c r="EE411"/>
      <c r="EF411"/>
      <c r="EG411"/>
      <c r="EH411"/>
      <c r="EI411"/>
      <c r="EJ411"/>
      <c r="EK411"/>
      <c r="EL411"/>
      <c r="EM411"/>
      <c r="EN411"/>
      <c r="EO411"/>
      <c r="EP411"/>
      <c r="EQ411"/>
      <c r="ER411"/>
      <c r="ES411"/>
      <c r="ET411"/>
      <c r="EU411"/>
      <c r="EV411"/>
      <c r="EW411"/>
      <c r="EX411"/>
      <c r="EY411"/>
      <c r="EZ411"/>
      <c r="FA411"/>
      <c r="FB411"/>
      <c r="FC411"/>
      <c r="FD411"/>
      <c r="FE411"/>
      <c r="FF411"/>
      <c r="FG411"/>
      <c r="FH411"/>
      <c r="FI411"/>
      <c r="FJ411"/>
      <c r="FK411"/>
      <c r="FL411"/>
      <c r="FM411"/>
      <c r="FN411"/>
      <c r="FO411"/>
      <c r="FP411"/>
      <c r="FQ411"/>
      <c r="FR411"/>
      <c r="FS411"/>
    </row>
    <row r="412" spans="1:175">
      <c r="A412" s="242">
        <v>94</v>
      </c>
      <c r="B412" s="242" t="s">
        <v>176</v>
      </c>
      <c r="C412" s="242" t="s">
        <v>265</v>
      </c>
      <c r="D412" s="233"/>
      <c r="E412" s="233"/>
      <c r="F412" s="233"/>
      <c r="G412" s="233">
        <v>1.5</v>
      </c>
      <c r="H412" s="233">
        <v>1.5</v>
      </c>
      <c r="I412" s="233">
        <v>1.5</v>
      </c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  <c r="CQ412"/>
      <c r="CR412"/>
      <c r="CS412"/>
      <c r="CT412"/>
      <c r="CU412"/>
      <c r="CV412"/>
      <c r="CW412"/>
      <c r="CX412"/>
      <c r="CY412"/>
      <c r="CZ412"/>
      <c r="DA412"/>
      <c r="DB412"/>
      <c r="DC412"/>
      <c r="DD412"/>
      <c r="DE412"/>
      <c r="DF412"/>
      <c r="DG412"/>
      <c r="DH412"/>
      <c r="DI412"/>
      <c r="DJ412"/>
      <c r="DK412"/>
      <c r="DL412"/>
      <c r="DM412"/>
      <c r="DN412"/>
      <c r="DO412"/>
      <c r="DP412"/>
      <c r="DQ412"/>
      <c r="DR412"/>
      <c r="DS412"/>
      <c r="DT412"/>
      <c r="DU412"/>
      <c r="DV412"/>
      <c r="DW412"/>
      <c r="DX412"/>
      <c r="DY412"/>
      <c r="DZ412"/>
      <c r="EA412"/>
      <c r="EB412"/>
      <c r="EC412"/>
      <c r="ED412"/>
      <c r="EE412"/>
      <c r="EF412"/>
      <c r="EG412"/>
      <c r="EH412"/>
      <c r="EI412"/>
      <c r="EJ412"/>
      <c r="EK412"/>
      <c r="EL412"/>
      <c r="EM412"/>
      <c r="EN412"/>
      <c r="EO412"/>
      <c r="EP412"/>
      <c r="EQ412"/>
      <c r="ER412"/>
      <c r="ES412"/>
      <c r="ET412"/>
      <c r="EU412"/>
      <c r="EV412"/>
      <c r="EW412"/>
      <c r="EX412"/>
      <c r="EY412"/>
      <c r="EZ412"/>
      <c r="FA412"/>
      <c r="FB412"/>
      <c r="FC412"/>
      <c r="FD412"/>
      <c r="FE412"/>
      <c r="FF412"/>
      <c r="FG412"/>
      <c r="FH412"/>
      <c r="FI412"/>
      <c r="FJ412"/>
      <c r="FK412"/>
      <c r="FL412"/>
      <c r="FM412"/>
      <c r="FN412"/>
      <c r="FO412"/>
      <c r="FP412"/>
      <c r="FQ412"/>
      <c r="FR412"/>
      <c r="FS412"/>
    </row>
    <row r="413" spans="1:175">
      <c r="A413" s="242">
        <v>94</v>
      </c>
      <c r="B413" s="242" t="s">
        <v>182</v>
      </c>
      <c r="C413" s="242" t="s">
        <v>265</v>
      </c>
      <c r="D413" s="233"/>
      <c r="E413" s="233"/>
      <c r="F413" s="233"/>
      <c r="G413" s="233">
        <v>1.25</v>
      </c>
      <c r="H413" s="233">
        <v>1.25</v>
      </c>
      <c r="I413" s="233">
        <v>1.25</v>
      </c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  <c r="CQ413"/>
      <c r="CR413"/>
      <c r="CS413"/>
      <c r="CT413"/>
      <c r="CU413"/>
      <c r="CV413"/>
      <c r="CW413"/>
      <c r="CX413"/>
      <c r="CY413"/>
      <c r="CZ413"/>
      <c r="DA413"/>
      <c r="DB413"/>
      <c r="DC413"/>
      <c r="DD413"/>
      <c r="DE413"/>
      <c r="DF413"/>
      <c r="DG413"/>
      <c r="DH413"/>
      <c r="DI413"/>
      <c r="DJ413"/>
      <c r="DK413"/>
      <c r="DL413"/>
      <c r="DM413"/>
      <c r="DN413"/>
      <c r="DO413"/>
      <c r="DP413"/>
      <c r="DQ413"/>
      <c r="DR413"/>
      <c r="DS413"/>
      <c r="DT413"/>
      <c r="DU413"/>
      <c r="DV413"/>
      <c r="DW413"/>
      <c r="DX413"/>
      <c r="DY413"/>
      <c r="DZ413"/>
      <c r="EA413"/>
      <c r="EB413"/>
      <c r="EC413"/>
      <c r="ED413"/>
      <c r="EE413"/>
      <c r="EF413"/>
      <c r="EG413"/>
      <c r="EH413"/>
      <c r="EI413"/>
      <c r="EJ413"/>
      <c r="EK413"/>
      <c r="EL413"/>
      <c r="EM413"/>
      <c r="EN413"/>
      <c r="EO413"/>
      <c r="EP413"/>
      <c r="EQ413"/>
      <c r="ER413"/>
      <c r="ES413"/>
      <c r="ET413"/>
      <c r="EU413"/>
      <c r="EV413"/>
      <c r="EW413"/>
      <c r="EX413"/>
      <c r="EY413"/>
      <c r="EZ413"/>
      <c r="FA413"/>
      <c r="FB413"/>
      <c r="FC413"/>
      <c r="FD413"/>
      <c r="FE413"/>
      <c r="FF413"/>
      <c r="FG413"/>
      <c r="FH413"/>
      <c r="FI413"/>
      <c r="FJ413"/>
      <c r="FK413"/>
      <c r="FL413"/>
      <c r="FM413"/>
      <c r="FN413"/>
      <c r="FO413"/>
      <c r="FP413"/>
      <c r="FQ413"/>
      <c r="FR413"/>
      <c r="FS413"/>
    </row>
    <row r="414" spans="1:175">
      <c r="A414" s="242">
        <v>106</v>
      </c>
      <c r="B414" s="242" t="s">
        <v>262</v>
      </c>
      <c r="C414" s="242" t="s">
        <v>268</v>
      </c>
      <c r="D414" s="233">
        <v>50</v>
      </c>
      <c r="E414" s="233">
        <v>50</v>
      </c>
      <c r="F414" s="233">
        <v>50</v>
      </c>
      <c r="G414" s="233"/>
      <c r="H414" s="233"/>
      <c r="I414" s="233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  <c r="CH414"/>
      <c r="CI414"/>
      <c r="CJ414"/>
      <c r="CK414"/>
      <c r="CL414"/>
      <c r="CM414"/>
      <c r="CN414"/>
      <c r="CO414"/>
      <c r="CP414"/>
      <c r="CQ414"/>
      <c r="CR414"/>
      <c r="CS414"/>
      <c r="CT414"/>
      <c r="CU414"/>
      <c r="CV414"/>
      <c r="CW414"/>
      <c r="CX414"/>
      <c r="CY414"/>
      <c r="CZ414"/>
      <c r="DA414"/>
      <c r="DB414"/>
      <c r="DC414"/>
      <c r="DD414"/>
      <c r="DE414"/>
      <c r="DF414"/>
      <c r="DG414"/>
      <c r="DH414"/>
      <c r="DI414"/>
      <c r="DJ414"/>
      <c r="DK414"/>
      <c r="DL414"/>
      <c r="DM414"/>
      <c r="DN414"/>
      <c r="DO414"/>
      <c r="DP414"/>
      <c r="DQ414"/>
      <c r="DR414"/>
      <c r="DS414"/>
      <c r="DT414"/>
      <c r="DU414"/>
      <c r="DV414"/>
      <c r="DW414"/>
      <c r="DX414"/>
      <c r="DY414"/>
      <c r="DZ414"/>
      <c r="EA414"/>
      <c r="EB414"/>
      <c r="EC414"/>
      <c r="ED414"/>
      <c r="EE414"/>
      <c r="EF414"/>
      <c r="EG414"/>
      <c r="EH414"/>
      <c r="EI414"/>
      <c r="EJ414"/>
      <c r="EK414"/>
      <c r="EL414"/>
      <c r="EM414"/>
      <c r="EN414"/>
      <c r="EO414"/>
      <c r="EP414"/>
      <c r="EQ414"/>
      <c r="ER414"/>
      <c r="ES414"/>
      <c r="ET414"/>
      <c r="EU414"/>
      <c r="EV414"/>
      <c r="EW414"/>
      <c r="EX414"/>
      <c r="EY414"/>
      <c r="EZ414"/>
      <c r="FA414"/>
      <c r="FB414"/>
      <c r="FC414"/>
      <c r="FD414"/>
      <c r="FE414"/>
      <c r="FF414"/>
      <c r="FG414"/>
      <c r="FH414"/>
      <c r="FI414"/>
      <c r="FJ414"/>
      <c r="FK414"/>
      <c r="FL414"/>
      <c r="FM414"/>
      <c r="FN414"/>
      <c r="FO414"/>
      <c r="FP414"/>
      <c r="FQ414"/>
      <c r="FR414"/>
      <c r="FS414"/>
    </row>
    <row r="415" spans="1:175">
      <c r="A415" s="242">
        <v>106</v>
      </c>
      <c r="B415" s="242" t="s">
        <v>229</v>
      </c>
      <c r="C415" s="242" t="s">
        <v>268</v>
      </c>
      <c r="D415" s="233">
        <v>52.5</v>
      </c>
      <c r="E415" s="233">
        <v>50</v>
      </c>
      <c r="F415" s="233">
        <v>55</v>
      </c>
      <c r="G415" s="233">
        <v>0.6</v>
      </c>
      <c r="H415" s="233">
        <v>0.6</v>
      </c>
      <c r="I415" s="233">
        <v>0.6</v>
      </c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  <c r="CH415"/>
      <c r="CI415"/>
      <c r="CJ415"/>
      <c r="CK415"/>
      <c r="CL415"/>
      <c r="CM415"/>
      <c r="CN415"/>
      <c r="CO415"/>
      <c r="CP415"/>
      <c r="CQ415"/>
      <c r="CR415"/>
      <c r="CS415"/>
      <c r="CT415"/>
      <c r="CU415"/>
      <c r="CV415"/>
      <c r="CW415"/>
      <c r="CX415"/>
      <c r="CY415"/>
      <c r="CZ415"/>
      <c r="DA415"/>
      <c r="DB415"/>
      <c r="DC415"/>
      <c r="DD415"/>
      <c r="DE415"/>
      <c r="DF415"/>
      <c r="DG415"/>
      <c r="DH415"/>
      <c r="DI415"/>
      <c r="DJ415"/>
      <c r="DK415"/>
      <c r="DL415"/>
      <c r="DM415"/>
      <c r="DN415"/>
      <c r="DO415"/>
      <c r="DP415"/>
      <c r="DQ415"/>
      <c r="DR415"/>
      <c r="DS415"/>
      <c r="DT415"/>
      <c r="DU415"/>
      <c r="DV415"/>
      <c r="DW415"/>
      <c r="DX415"/>
      <c r="DY415"/>
      <c r="DZ415"/>
      <c r="EA415"/>
      <c r="EB415"/>
      <c r="EC415"/>
      <c r="ED415"/>
      <c r="EE415"/>
      <c r="EF415"/>
      <c r="EG415"/>
      <c r="EH415"/>
      <c r="EI415"/>
      <c r="EJ415"/>
      <c r="EK415"/>
      <c r="EL415"/>
      <c r="EM415"/>
      <c r="EN415"/>
      <c r="EO415"/>
      <c r="EP415"/>
      <c r="EQ415"/>
      <c r="ER415"/>
      <c r="ES415"/>
      <c r="ET415"/>
      <c r="EU415"/>
      <c r="EV415"/>
      <c r="EW415"/>
      <c r="EX415"/>
      <c r="EY415"/>
      <c r="EZ415"/>
      <c r="FA415"/>
      <c r="FB415"/>
      <c r="FC415"/>
      <c r="FD415"/>
      <c r="FE415"/>
      <c r="FF415"/>
      <c r="FG415"/>
      <c r="FH415"/>
      <c r="FI415"/>
      <c r="FJ415"/>
      <c r="FK415"/>
      <c r="FL415"/>
      <c r="FM415"/>
      <c r="FN415"/>
      <c r="FO415"/>
      <c r="FP415"/>
      <c r="FQ415"/>
      <c r="FR415"/>
      <c r="FS415"/>
    </row>
    <row r="416" spans="1:175">
      <c r="A416" s="242">
        <v>106</v>
      </c>
      <c r="B416" s="242" t="s">
        <v>176</v>
      </c>
      <c r="C416" s="242" t="s">
        <v>268</v>
      </c>
      <c r="D416" s="233"/>
      <c r="E416" s="233"/>
      <c r="F416" s="233"/>
      <c r="G416" s="233">
        <v>0.95</v>
      </c>
      <c r="H416" s="233">
        <v>0.9</v>
      </c>
      <c r="I416" s="233">
        <v>1</v>
      </c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  <c r="CH416"/>
      <c r="CI416"/>
      <c r="CJ416"/>
      <c r="CK416"/>
      <c r="CL416"/>
      <c r="CM416"/>
      <c r="CN416"/>
      <c r="CO416"/>
      <c r="CP416"/>
      <c r="CQ416"/>
      <c r="CR416"/>
      <c r="CS416"/>
      <c r="CT416"/>
      <c r="CU416"/>
      <c r="CV416"/>
      <c r="CW416"/>
      <c r="CX416"/>
      <c r="CY416"/>
      <c r="CZ416"/>
      <c r="DA416"/>
      <c r="DB416"/>
      <c r="DC416"/>
      <c r="DD416"/>
      <c r="DE416"/>
      <c r="DF416"/>
      <c r="DG416"/>
      <c r="DH416"/>
      <c r="DI416"/>
      <c r="DJ416"/>
      <c r="DK416"/>
      <c r="DL416"/>
      <c r="DM416"/>
      <c r="DN416"/>
      <c r="DO416"/>
      <c r="DP416"/>
      <c r="DQ416"/>
      <c r="DR416"/>
      <c r="DS416"/>
      <c r="DT416"/>
      <c r="DU416"/>
      <c r="DV416"/>
      <c r="DW416"/>
      <c r="DX416"/>
      <c r="DY416"/>
      <c r="DZ416"/>
      <c r="EA416"/>
      <c r="EB416"/>
      <c r="EC416"/>
      <c r="ED416"/>
      <c r="EE416"/>
      <c r="EF416"/>
      <c r="EG416"/>
      <c r="EH416"/>
      <c r="EI416"/>
      <c r="EJ416"/>
      <c r="EK416"/>
      <c r="EL416"/>
      <c r="EM416"/>
      <c r="EN416"/>
      <c r="EO416"/>
      <c r="EP416"/>
      <c r="EQ416"/>
      <c r="ER416"/>
      <c r="ES416"/>
      <c r="ET416"/>
      <c r="EU416"/>
      <c r="EV416"/>
      <c r="EW416"/>
      <c r="EX416"/>
      <c r="EY416"/>
      <c r="EZ416"/>
      <c r="FA416"/>
      <c r="FB416"/>
      <c r="FC416"/>
      <c r="FD416"/>
      <c r="FE416"/>
      <c r="FF416"/>
      <c r="FG416"/>
      <c r="FH416"/>
      <c r="FI416"/>
      <c r="FJ416"/>
      <c r="FK416"/>
      <c r="FL416"/>
      <c r="FM416"/>
      <c r="FN416"/>
      <c r="FO416"/>
      <c r="FP416"/>
      <c r="FQ416"/>
      <c r="FR416"/>
      <c r="FS416"/>
    </row>
    <row r="417" spans="1:175">
      <c r="A417" s="242">
        <v>106</v>
      </c>
      <c r="B417" s="242" t="s">
        <v>182</v>
      </c>
      <c r="C417" s="242" t="s">
        <v>268</v>
      </c>
      <c r="D417" s="233"/>
      <c r="E417" s="233"/>
      <c r="F417" s="233"/>
      <c r="G417" s="233">
        <v>1</v>
      </c>
      <c r="H417" s="233">
        <v>1</v>
      </c>
      <c r="I417" s="233">
        <v>1</v>
      </c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  <c r="CH417"/>
      <c r="CI417"/>
      <c r="CJ417"/>
      <c r="CK417"/>
      <c r="CL417"/>
      <c r="CM417"/>
      <c r="CN417"/>
      <c r="CO417"/>
      <c r="CP417"/>
      <c r="CQ417"/>
      <c r="CR417"/>
      <c r="CS417"/>
      <c r="CT417"/>
      <c r="CU417"/>
      <c r="CV417"/>
      <c r="CW417"/>
      <c r="CX417"/>
      <c r="CY417"/>
      <c r="CZ417"/>
      <c r="DA417"/>
      <c r="DB417"/>
      <c r="DC417"/>
      <c r="DD417"/>
      <c r="DE417"/>
      <c r="DF417"/>
      <c r="DG417"/>
      <c r="DH417"/>
      <c r="DI417"/>
      <c r="DJ417"/>
      <c r="DK417"/>
      <c r="DL417"/>
      <c r="DM417"/>
      <c r="DN417"/>
      <c r="DO417"/>
      <c r="DP417"/>
      <c r="DQ417"/>
      <c r="DR417"/>
      <c r="DS417"/>
      <c r="DT417"/>
      <c r="DU417"/>
      <c r="DV417"/>
      <c r="DW417"/>
      <c r="DX417"/>
      <c r="DY417"/>
      <c r="DZ417"/>
      <c r="EA417"/>
      <c r="EB417"/>
      <c r="EC417"/>
      <c r="ED417"/>
      <c r="EE417"/>
      <c r="EF417"/>
      <c r="EG417"/>
      <c r="EH417"/>
      <c r="EI417"/>
      <c r="EJ417"/>
      <c r="EK417"/>
      <c r="EL417"/>
      <c r="EM417"/>
      <c r="EN417"/>
      <c r="EO417"/>
      <c r="EP417"/>
      <c r="EQ417"/>
      <c r="ER417"/>
      <c r="ES417"/>
      <c r="ET417"/>
      <c r="EU417"/>
      <c r="EV417"/>
      <c r="EW417"/>
      <c r="EX417"/>
      <c r="EY417"/>
      <c r="EZ417"/>
      <c r="FA417"/>
      <c r="FB417"/>
      <c r="FC417"/>
      <c r="FD417"/>
      <c r="FE417"/>
      <c r="FF417"/>
      <c r="FG417"/>
      <c r="FH417"/>
      <c r="FI417"/>
      <c r="FJ417"/>
      <c r="FK417"/>
      <c r="FL417"/>
      <c r="FM417"/>
      <c r="FN417"/>
      <c r="FO417"/>
      <c r="FP417"/>
      <c r="FQ417"/>
      <c r="FR417"/>
      <c r="FS417"/>
    </row>
    <row r="418" spans="1:175">
      <c r="A418" s="242">
        <v>104</v>
      </c>
      <c r="B418" s="242" t="s">
        <v>229</v>
      </c>
      <c r="C418" s="242" t="s">
        <v>213</v>
      </c>
      <c r="D418" s="233">
        <v>80</v>
      </c>
      <c r="E418" s="233">
        <v>80</v>
      </c>
      <c r="F418" s="233">
        <v>80</v>
      </c>
      <c r="G418" s="233">
        <v>0.9</v>
      </c>
      <c r="H418" s="233">
        <v>0.9</v>
      </c>
      <c r="I418" s="233">
        <v>0.9</v>
      </c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  <c r="CH418"/>
      <c r="CI418"/>
      <c r="CJ418"/>
      <c r="CK418"/>
      <c r="CL418"/>
      <c r="CM418"/>
      <c r="CN418"/>
      <c r="CO418"/>
      <c r="CP418"/>
      <c r="CQ418"/>
      <c r="CR418"/>
      <c r="CS418"/>
      <c r="CT418"/>
      <c r="CU418"/>
      <c r="CV418"/>
      <c r="CW418"/>
      <c r="CX418"/>
      <c r="CY418"/>
      <c r="CZ418"/>
      <c r="DA418"/>
      <c r="DB418"/>
      <c r="DC418"/>
      <c r="DD418"/>
      <c r="DE418"/>
      <c r="DF418"/>
      <c r="DG418"/>
      <c r="DH418"/>
      <c r="DI418"/>
      <c r="DJ418"/>
      <c r="DK418"/>
      <c r="DL418"/>
      <c r="DM418"/>
      <c r="DN418"/>
      <c r="DO418"/>
      <c r="DP418"/>
      <c r="DQ418"/>
      <c r="DR418"/>
      <c r="DS418"/>
      <c r="DT418"/>
      <c r="DU418"/>
      <c r="DV418"/>
      <c r="DW418"/>
      <c r="DX418"/>
      <c r="DY418"/>
      <c r="DZ418"/>
      <c r="EA418"/>
      <c r="EB418"/>
      <c r="EC418"/>
      <c r="ED418"/>
      <c r="EE418"/>
      <c r="EF418"/>
      <c r="EG418"/>
      <c r="EH418"/>
      <c r="EI418"/>
      <c r="EJ418"/>
      <c r="EK418"/>
      <c r="EL418"/>
      <c r="EM418"/>
      <c r="EN418"/>
      <c r="EO418"/>
      <c r="EP418"/>
      <c r="EQ418"/>
      <c r="ER418"/>
      <c r="ES418"/>
      <c r="ET418"/>
      <c r="EU418"/>
      <c r="EV418"/>
      <c r="EW418"/>
      <c r="EX418"/>
      <c r="EY418"/>
      <c r="EZ418"/>
      <c r="FA418"/>
      <c r="FB418"/>
      <c r="FC418"/>
      <c r="FD418"/>
      <c r="FE418"/>
      <c r="FF418"/>
      <c r="FG418"/>
      <c r="FH418"/>
      <c r="FI418"/>
      <c r="FJ418"/>
      <c r="FK418"/>
      <c r="FL418"/>
      <c r="FM418"/>
      <c r="FN418"/>
      <c r="FO418"/>
      <c r="FP418"/>
      <c r="FQ418"/>
      <c r="FR418"/>
      <c r="FS418"/>
    </row>
    <row r="419" spans="1:175">
      <c r="A419" s="242">
        <v>104</v>
      </c>
      <c r="B419" s="242" t="s">
        <v>179</v>
      </c>
      <c r="C419" s="242" t="s">
        <v>213</v>
      </c>
      <c r="D419" s="233">
        <v>75</v>
      </c>
      <c r="E419" s="233">
        <v>75</v>
      </c>
      <c r="F419" s="233">
        <v>75</v>
      </c>
      <c r="G419" s="233">
        <v>1</v>
      </c>
      <c r="H419" s="233">
        <v>1</v>
      </c>
      <c r="I419" s="233">
        <v>1</v>
      </c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  <c r="CH419"/>
      <c r="CI419"/>
      <c r="CJ419"/>
      <c r="CK419"/>
      <c r="CL419"/>
      <c r="CM419"/>
      <c r="CN419"/>
      <c r="CO419"/>
      <c r="CP419"/>
      <c r="CQ419"/>
      <c r="CR419"/>
      <c r="CS419"/>
      <c r="CT419"/>
      <c r="CU419"/>
      <c r="CV419"/>
      <c r="CW419"/>
      <c r="CX419"/>
      <c r="CY419"/>
      <c r="CZ419"/>
      <c r="DA419"/>
      <c r="DB419"/>
      <c r="DC419"/>
      <c r="DD419"/>
      <c r="DE419"/>
      <c r="DF419"/>
      <c r="DG419"/>
      <c r="DH419"/>
      <c r="DI419"/>
      <c r="DJ419"/>
      <c r="DK419"/>
      <c r="DL419"/>
      <c r="DM419"/>
      <c r="DN419"/>
      <c r="DO419"/>
      <c r="DP419"/>
      <c r="DQ419"/>
      <c r="DR419"/>
      <c r="DS419"/>
      <c r="DT419"/>
      <c r="DU419"/>
      <c r="DV419"/>
      <c r="DW419"/>
      <c r="DX419"/>
      <c r="DY419"/>
      <c r="DZ419"/>
      <c r="EA419"/>
      <c r="EB419"/>
      <c r="EC419"/>
      <c r="ED419"/>
      <c r="EE419"/>
      <c r="EF419"/>
      <c r="EG419"/>
      <c r="EH419"/>
      <c r="EI419"/>
      <c r="EJ419"/>
      <c r="EK419"/>
      <c r="EL419"/>
      <c r="EM419"/>
      <c r="EN419"/>
      <c r="EO419"/>
      <c r="EP419"/>
      <c r="EQ419"/>
      <c r="ER419"/>
      <c r="ES419"/>
      <c r="ET419"/>
      <c r="EU419"/>
      <c r="EV419"/>
      <c r="EW419"/>
      <c r="EX419"/>
      <c r="EY419"/>
      <c r="EZ419"/>
      <c r="FA419"/>
      <c r="FB419"/>
      <c r="FC419"/>
      <c r="FD419"/>
      <c r="FE419"/>
      <c r="FF419"/>
      <c r="FG419"/>
      <c r="FH419"/>
      <c r="FI419"/>
      <c r="FJ419"/>
      <c r="FK419"/>
      <c r="FL419"/>
      <c r="FM419"/>
      <c r="FN419"/>
      <c r="FO419"/>
      <c r="FP419"/>
      <c r="FQ419"/>
      <c r="FR419"/>
      <c r="FS419"/>
    </row>
    <row r="420" spans="1:175">
      <c r="A420" s="242">
        <v>39</v>
      </c>
      <c r="B420" s="242" t="s">
        <v>190</v>
      </c>
      <c r="C420" s="242" t="s">
        <v>77</v>
      </c>
      <c r="D420" s="233">
        <v>32.4</v>
      </c>
      <c r="E420" s="233">
        <v>32</v>
      </c>
      <c r="F420" s="233">
        <v>33</v>
      </c>
      <c r="G420" s="233"/>
      <c r="H420" s="233"/>
      <c r="I420" s="233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/>
      <c r="CO420"/>
      <c r="CP420"/>
      <c r="CQ420"/>
      <c r="CR420"/>
      <c r="CS420"/>
      <c r="CT420"/>
      <c r="CU420"/>
      <c r="CV420"/>
      <c r="CW420"/>
      <c r="CX420"/>
      <c r="CY420"/>
      <c r="CZ420"/>
      <c r="DA420"/>
      <c r="DB420"/>
      <c r="DC420"/>
      <c r="DD420"/>
      <c r="DE420"/>
      <c r="DF420"/>
      <c r="DG420"/>
      <c r="DH420"/>
      <c r="DI420"/>
      <c r="DJ420"/>
      <c r="DK420"/>
      <c r="DL420"/>
      <c r="DM420"/>
      <c r="DN420"/>
      <c r="DO420"/>
      <c r="DP420"/>
      <c r="DQ420"/>
      <c r="DR420"/>
      <c r="DS420"/>
      <c r="DT420"/>
      <c r="DU420"/>
      <c r="DV420"/>
      <c r="DW420"/>
      <c r="DX420"/>
      <c r="DY420"/>
      <c r="DZ420"/>
      <c r="EA420"/>
      <c r="EB420"/>
      <c r="EC420"/>
      <c r="ED420"/>
      <c r="EE420"/>
      <c r="EF420"/>
      <c r="EG420"/>
      <c r="EH420"/>
      <c r="EI420"/>
      <c r="EJ420"/>
      <c r="EK420"/>
      <c r="EL420"/>
      <c r="EM420"/>
      <c r="EN420"/>
      <c r="EO420"/>
      <c r="EP420"/>
      <c r="EQ420"/>
      <c r="ER420"/>
      <c r="ES420"/>
      <c r="ET420"/>
      <c r="EU420"/>
      <c r="EV420"/>
      <c r="EW420"/>
      <c r="EX420"/>
      <c r="EY420"/>
      <c r="EZ420"/>
      <c r="FA420"/>
      <c r="FB420"/>
      <c r="FC420"/>
      <c r="FD420"/>
      <c r="FE420"/>
      <c r="FF420"/>
      <c r="FG420"/>
      <c r="FH420"/>
      <c r="FI420"/>
      <c r="FJ420"/>
      <c r="FK420"/>
      <c r="FL420"/>
      <c r="FM420"/>
      <c r="FN420"/>
      <c r="FO420"/>
      <c r="FP420"/>
      <c r="FQ420"/>
      <c r="FR420"/>
      <c r="FS420"/>
    </row>
    <row r="421" spans="1:175">
      <c r="A421" s="242">
        <v>39</v>
      </c>
      <c r="B421" s="242" t="s">
        <v>179</v>
      </c>
      <c r="C421" s="242" t="s">
        <v>77</v>
      </c>
      <c r="D421" s="233">
        <v>35</v>
      </c>
      <c r="E421" s="233">
        <v>35</v>
      </c>
      <c r="F421" s="233">
        <v>35</v>
      </c>
      <c r="G421" s="233"/>
      <c r="H421" s="233"/>
      <c r="I421" s="233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  <c r="CH421"/>
      <c r="CI421"/>
      <c r="CJ421"/>
      <c r="CK421"/>
      <c r="CL421"/>
      <c r="CM421"/>
      <c r="CN421"/>
      <c r="CO421"/>
      <c r="CP421"/>
      <c r="CQ421"/>
      <c r="CR421"/>
      <c r="CS421"/>
      <c r="CT421"/>
      <c r="CU421"/>
      <c r="CV421"/>
      <c r="CW421"/>
      <c r="CX421"/>
      <c r="CY421"/>
      <c r="CZ421"/>
      <c r="DA421"/>
      <c r="DB421"/>
      <c r="DC421"/>
      <c r="DD421"/>
      <c r="DE421"/>
      <c r="DF421"/>
      <c r="DG421"/>
      <c r="DH421"/>
      <c r="DI421"/>
      <c r="DJ421"/>
      <c r="DK421"/>
      <c r="DL421"/>
      <c r="DM421"/>
      <c r="DN421"/>
      <c r="DO421"/>
      <c r="DP421"/>
      <c r="DQ421"/>
      <c r="DR421"/>
      <c r="DS421"/>
      <c r="DT421"/>
      <c r="DU421"/>
      <c r="DV421"/>
      <c r="DW421"/>
      <c r="DX421"/>
      <c r="DY421"/>
      <c r="DZ421"/>
      <c r="EA421"/>
      <c r="EB421"/>
      <c r="EC421"/>
      <c r="ED421"/>
      <c r="EE421"/>
      <c r="EF421"/>
      <c r="EG421"/>
      <c r="EH421"/>
      <c r="EI421"/>
      <c r="EJ421"/>
      <c r="EK421"/>
      <c r="EL421"/>
      <c r="EM421"/>
      <c r="EN421"/>
      <c r="EO421"/>
      <c r="EP421"/>
      <c r="EQ421"/>
      <c r="ER421"/>
      <c r="ES421"/>
      <c r="ET421"/>
      <c r="EU421"/>
      <c r="EV421"/>
      <c r="EW421"/>
      <c r="EX421"/>
      <c r="EY421"/>
      <c r="EZ421"/>
      <c r="FA421"/>
      <c r="FB421"/>
      <c r="FC421"/>
      <c r="FD421"/>
      <c r="FE421"/>
      <c r="FF421"/>
      <c r="FG421"/>
      <c r="FH421"/>
      <c r="FI421"/>
      <c r="FJ421"/>
      <c r="FK421"/>
      <c r="FL421"/>
      <c r="FM421"/>
      <c r="FN421"/>
      <c r="FO421"/>
      <c r="FP421"/>
      <c r="FQ421"/>
      <c r="FR421"/>
      <c r="FS421"/>
    </row>
    <row r="422" spans="1:175">
      <c r="A422" s="242">
        <v>144</v>
      </c>
      <c r="B422" s="242" t="s">
        <v>190</v>
      </c>
      <c r="C422" s="242" t="s">
        <v>244</v>
      </c>
      <c r="D422" s="233">
        <v>4.5</v>
      </c>
      <c r="E422" s="233">
        <v>4.5</v>
      </c>
      <c r="F422" s="233">
        <v>4.5</v>
      </c>
      <c r="G422" s="233"/>
      <c r="H422" s="233"/>
      <c r="I422" s="233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  <c r="CH422"/>
      <c r="CI422"/>
      <c r="CJ422"/>
      <c r="CK422"/>
      <c r="CL422"/>
      <c r="CM422"/>
      <c r="CN422"/>
      <c r="CO422"/>
      <c r="CP422"/>
      <c r="CQ422"/>
      <c r="CR422"/>
      <c r="CS422"/>
      <c r="CT422"/>
      <c r="CU422"/>
      <c r="CV422"/>
      <c r="CW422"/>
      <c r="CX422"/>
      <c r="CY422"/>
      <c r="CZ422"/>
      <c r="DA422"/>
      <c r="DB422"/>
      <c r="DC422"/>
      <c r="DD422"/>
      <c r="DE422"/>
      <c r="DF422"/>
      <c r="DG422"/>
      <c r="DH422"/>
      <c r="DI422"/>
      <c r="DJ422"/>
      <c r="DK422"/>
      <c r="DL422"/>
      <c r="DM422"/>
      <c r="DN422"/>
      <c r="DO422"/>
      <c r="DP422"/>
      <c r="DQ422"/>
      <c r="DR422"/>
      <c r="DS422"/>
      <c r="DT422"/>
      <c r="DU422"/>
      <c r="DV422"/>
      <c r="DW422"/>
      <c r="DX422"/>
      <c r="DY422"/>
      <c r="DZ422"/>
      <c r="EA422"/>
      <c r="EB422"/>
      <c r="EC422"/>
      <c r="ED422"/>
      <c r="EE422"/>
      <c r="EF422"/>
      <c r="EG422"/>
      <c r="EH422"/>
      <c r="EI422"/>
      <c r="EJ422"/>
      <c r="EK422"/>
      <c r="EL422"/>
      <c r="EM422"/>
      <c r="EN422"/>
      <c r="EO422"/>
      <c r="EP422"/>
      <c r="EQ422"/>
      <c r="ER422"/>
      <c r="ES422"/>
      <c r="ET422"/>
      <c r="EU422"/>
      <c r="EV422"/>
      <c r="EW422"/>
      <c r="EX422"/>
      <c r="EY422"/>
      <c r="EZ422"/>
      <c r="FA422"/>
      <c r="FB422"/>
      <c r="FC422"/>
      <c r="FD422"/>
      <c r="FE422"/>
      <c r="FF422"/>
      <c r="FG422"/>
      <c r="FH422"/>
      <c r="FI422"/>
      <c r="FJ422"/>
      <c r="FK422"/>
      <c r="FL422"/>
      <c r="FM422"/>
      <c r="FN422"/>
      <c r="FO422"/>
      <c r="FP422"/>
      <c r="FQ422"/>
      <c r="FR422"/>
      <c r="FS422"/>
    </row>
    <row r="423" spans="1:175">
      <c r="A423" s="242">
        <v>144</v>
      </c>
      <c r="B423" s="242" t="s">
        <v>229</v>
      </c>
      <c r="C423" s="242" t="s">
        <v>244</v>
      </c>
      <c r="D423" s="233">
        <v>4.5</v>
      </c>
      <c r="E423" s="233">
        <v>4.5</v>
      </c>
      <c r="F423" s="233">
        <v>4.5</v>
      </c>
      <c r="G423" s="233"/>
      <c r="H423" s="233"/>
      <c r="I423" s="233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  <c r="CP423"/>
      <c r="CQ423"/>
      <c r="CR423"/>
      <c r="CS423"/>
      <c r="CT423"/>
      <c r="CU423"/>
      <c r="CV423"/>
      <c r="CW423"/>
      <c r="CX423"/>
      <c r="CY423"/>
      <c r="CZ423"/>
      <c r="DA423"/>
      <c r="DB423"/>
      <c r="DC423"/>
      <c r="DD423"/>
      <c r="DE423"/>
      <c r="DF423"/>
      <c r="DG423"/>
      <c r="DH423"/>
      <c r="DI423"/>
      <c r="DJ423"/>
      <c r="DK423"/>
      <c r="DL423"/>
      <c r="DM423"/>
      <c r="DN423"/>
      <c r="DO423"/>
      <c r="DP423"/>
      <c r="DQ423"/>
      <c r="DR423"/>
      <c r="DS423"/>
      <c r="DT423"/>
      <c r="DU423"/>
      <c r="DV423"/>
      <c r="DW423"/>
      <c r="DX423"/>
      <c r="DY423"/>
      <c r="DZ423"/>
      <c r="EA423"/>
      <c r="EB423"/>
      <c r="EC423"/>
      <c r="ED423"/>
      <c r="EE423"/>
      <c r="EF423"/>
      <c r="EG423"/>
      <c r="EH423"/>
      <c r="EI423"/>
      <c r="EJ423"/>
      <c r="EK423"/>
      <c r="EL423"/>
      <c r="EM423"/>
      <c r="EN423"/>
      <c r="EO423"/>
      <c r="EP423"/>
      <c r="EQ423"/>
      <c r="ER423"/>
      <c r="ES423"/>
      <c r="ET423"/>
      <c r="EU423"/>
      <c r="EV423"/>
      <c r="EW423"/>
      <c r="EX423"/>
      <c r="EY423"/>
      <c r="EZ423"/>
      <c r="FA423"/>
      <c r="FB423"/>
      <c r="FC423"/>
      <c r="FD423"/>
      <c r="FE423"/>
      <c r="FF423"/>
      <c r="FG423"/>
      <c r="FH423"/>
      <c r="FI423"/>
      <c r="FJ423"/>
      <c r="FK423"/>
      <c r="FL423"/>
      <c r="FM423"/>
      <c r="FN423"/>
      <c r="FO423"/>
      <c r="FP423"/>
      <c r="FQ423"/>
      <c r="FR423"/>
      <c r="FS423"/>
    </row>
    <row r="424" spans="1:175">
      <c r="A424" s="242">
        <v>123</v>
      </c>
      <c r="B424" s="242" t="s">
        <v>229</v>
      </c>
      <c r="C424" s="242" t="s">
        <v>289</v>
      </c>
      <c r="D424" s="233">
        <v>1.5</v>
      </c>
      <c r="E424" s="233">
        <v>1.5</v>
      </c>
      <c r="F424" s="233">
        <v>1.5</v>
      </c>
      <c r="G424" s="233"/>
      <c r="H424" s="233"/>
      <c r="I424" s="233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  <c r="CH424"/>
      <c r="CI424"/>
      <c r="CJ424"/>
      <c r="CK424"/>
      <c r="CL424"/>
      <c r="CM424"/>
      <c r="CN424"/>
      <c r="CO424"/>
      <c r="CP424"/>
      <c r="CQ424"/>
      <c r="CR424"/>
      <c r="CS424"/>
      <c r="CT424"/>
      <c r="CU424"/>
      <c r="CV424"/>
      <c r="CW424"/>
      <c r="CX424"/>
      <c r="CY424"/>
      <c r="CZ424"/>
      <c r="DA424"/>
      <c r="DB424"/>
      <c r="DC424"/>
      <c r="DD424"/>
      <c r="DE424"/>
      <c r="DF424"/>
      <c r="DG424"/>
      <c r="DH424"/>
      <c r="DI424"/>
      <c r="DJ424"/>
      <c r="DK424"/>
      <c r="DL424"/>
      <c r="DM424"/>
      <c r="DN424"/>
      <c r="DO424"/>
      <c r="DP424"/>
      <c r="DQ424"/>
      <c r="DR424"/>
      <c r="DS424"/>
      <c r="DT424"/>
      <c r="DU424"/>
      <c r="DV424"/>
      <c r="DW424"/>
      <c r="DX424"/>
      <c r="DY424"/>
      <c r="DZ424"/>
      <c r="EA424"/>
      <c r="EB424"/>
      <c r="EC424"/>
      <c r="ED424"/>
      <c r="EE424"/>
      <c r="EF424"/>
      <c r="EG424"/>
      <c r="EH424"/>
      <c r="EI424"/>
      <c r="EJ424"/>
      <c r="EK424"/>
      <c r="EL424"/>
      <c r="EM424"/>
      <c r="EN424"/>
      <c r="EO424"/>
      <c r="EP424"/>
      <c r="EQ424"/>
      <c r="ER424"/>
      <c r="ES424"/>
      <c r="ET424"/>
      <c r="EU424"/>
      <c r="EV424"/>
      <c r="EW424"/>
      <c r="EX424"/>
      <c r="EY424"/>
      <c r="EZ424"/>
      <c r="FA424"/>
      <c r="FB424"/>
      <c r="FC424"/>
      <c r="FD424"/>
      <c r="FE424"/>
      <c r="FF424"/>
      <c r="FG424"/>
      <c r="FH424"/>
      <c r="FI424"/>
      <c r="FJ424"/>
      <c r="FK424"/>
      <c r="FL424"/>
      <c r="FM424"/>
      <c r="FN424"/>
      <c r="FO424"/>
      <c r="FP424"/>
      <c r="FQ424"/>
      <c r="FR424"/>
      <c r="FS424"/>
    </row>
    <row r="425" spans="1:175">
      <c r="A425" s="242">
        <v>123</v>
      </c>
      <c r="B425" s="242" t="s">
        <v>176</v>
      </c>
      <c r="C425" s="242" t="s">
        <v>289</v>
      </c>
      <c r="D425" s="233">
        <v>1.5</v>
      </c>
      <c r="E425" s="233">
        <v>1.4</v>
      </c>
      <c r="F425" s="233">
        <v>1.6</v>
      </c>
      <c r="G425" s="233"/>
      <c r="H425" s="233"/>
      <c r="I425" s="233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  <c r="CQ425"/>
      <c r="CR425"/>
      <c r="CS425"/>
      <c r="CT425"/>
      <c r="CU425"/>
      <c r="CV425"/>
      <c r="CW425"/>
      <c r="CX425"/>
      <c r="CY425"/>
      <c r="CZ425"/>
      <c r="DA425"/>
      <c r="DB425"/>
      <c r="DC425"/>
      <c r="DD425"/>
      <c r="DE425"/>
      <c r="DF425"/>
      <c r="DG425"/>
      <c r="DH425"/>
      <c r="DI425"/>
      <c r="DJ425"/>
      <c r="DK425"/>
      <c r="DL425"/>
      <c r="DM425"/>
      <c r="DN425"/>
      <c r="DO425"/>
      <c r="DP425"/>
      <c r="DQ425"/>
      <c r="DR425"/>
      <c r="DS425"/>
      <c r="DT425"/>
      <c r="DU425"/>
      <c r="DV425"/>
      <c r="DW425"/>
      <c r="DX425"/>
      <c r="DY425"/>
      <c r="DZ425"/>
      <c r="EA425"/>
      <c r="EB425"/>
      <c r="EC425"/>
      <c r="ED425"/>
      <c r="EE425"/>
      <c r="EF425"/>
      <c r="EG425"/>
      <c r="EH425"/>
      <c r="EI425"/>
      <c r="EJ425"/>
      <c r="EK425"/>
      <c r="EL425"/>
      <c r="EM425"/>
      <c r="EN425"/>
      <c r="EO425"/>
      <c r="EP425"/>
      <c r="EQ425"/>
      <c r="ER425"/>
      <c r="ES425"/>
      <c r="ET425"/>
      <c r="EU425"/>
      <c r="EV425"/>
      <c r="EW425"/>
      <c r="EX425"/>
      <c r="EY425"/>
      <c r="EZ425"/>
      <c r="FA425"/>
      <c r="FB425"/>
      <c r="FC425"/>
      <c r="FD425"/>
      <c r="FE425"/>
      <c r="FF425"/>
      <c r="FG425"/>
      <c r="FH425"/>
      <c r="FI425"/>
      <c r="FJ425"/>
      <c r="FK425"/>
      <c r="FL425"/>
      <c r="FM425"/>
      <c r="FN425"/>
      <c r="FO425"/>
      <c r="FP425"/>
      <c r="FQ425"/>
      <c r="FR425"/>
      <c r="FS425"/>
    </row>
    <row r="426" spans="1:175">
      <c r="A426" s="242">
        <v>128</v>
      </c>
      <c r="B426" s="242" t="s">
        <v>229</v>
      </c>
      <c r="C426" s="242" t="s">
        <v>290</v>
      </c>
      <c r="D426" s="233">
        <v>58</v>
      </c>
      <c r="E426" s="233">
        <v>58</v>
      </c>
      <c r="F426" s="233">
        <v>58</v>
      </c>
      <c r="G426" s="233"/>
      <c r="H426" s="233"/>
      <c r="I426" s="233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  <c r="CH426"/>
      <c r="CI426"/>
      <c r="CJ426"/>
      <c r="CK426"/>
      <c r="CL426"/>
      <c r="CM426"/>
      <c r="CN426"/>
      <c r="CO426"/>
      <c r="CP426"/>
      <c r="CQ426"/>
      <c r="CR426"/>
      <c r="CS426"/>
      <c r="CT426"/>
      <c r="CU426"/>
      <c r="CV426"/>
      <c r="CW426"/>
      <c r="CX426"/>
      <c r="CY426"/>
      <c r="CZ426"/>
      <c r="DA426"/>
      <c r="DB426"/>
      <c r="DC426"/>
      <c r="DD426"/>
      <c r="DE426"/>
      <c r="DF426"/>
      <c r="DG426"/>
      <c r="DH426"/>
      <c r="DI426"/>
      <c r="DJ426"/>
      <c r="DK426"/>
      <c r="DL426"/>
      <c r="DM426"/>
      <c r="DN426"/>
      <c r="DO426"/>
      <c r="DP426"/>
      <c r="DQ426"/>
      <c r="DR426"/>
      <c r="DS426"/>
      <c r="DT426"/>
      <c r="DU426"/>
      <c r="DV426"/>
      <c r="DW426"/>
      <c r="DX426"/>
      <c r="DY426"/>
      <c r="DZ426"/>
      <c r="EA426"/>
      <c r="EB426"/>
      <c r="EC426"/>
      <c r="ED426"/>
      <c r="EE426"/>
      <c r="EF426"/>
      <c r="EG426"/>
      <c r="EH426"/>
      <c r="EI426"/>
      <c r="EJ426"/>
      <c r="EK426"/>
      <c r="EL426"/>
      <c r="EM426"/>
      <c r="EN426"/>
      <c r="EO426"/>
      <c r="EP426"/>
      <c r="EQ426"/>
      <c r="ER426"/>
      <c r="ES426"/>
      <c r="ET426"/>
      <c r="EU426"/>
      <c r="EV426"/>
      <c r="EW426"/>
      <c r="EX426"/>
      <c r="EY426"/>
      <c r="EZ426"/>
      <c r="FA426"/>
      <c r="FB426"/>
      <c r="FC426"/>
      <c r="FD426"/>
      <c r="FE426"/>
      <c r="FF426"/>
      <c r="FG426"/>
      <c r="FH426"/>
      <c r="FI426"/>
      <c r="FJ426"/>
      <c r="FK426"/>
      <c r="FL426"/>
      <c r="FM426"/>
      <c r="FN426"/>
      <c r="FO426"/>
      <c r="FP426"/>
      <c r="FQ426"/>
      <c r="FR426"/>
      <c r="FS426"/>
    </row>
    <row r="427" spans="1:175">
      <c r="A427" s="242">
        <v>128</v>
      </c>
      <c r="B427" s="242" t="s">
        <v>179</v>
      </c>
      <c r="C427" s="242" t="s">
        <v>290</v>
      </c>
      <c r="D427" s="233">
        <v>54.333333333333336</v>
      </c>
      <c r="E427" s="233">
        <v>54</v>
      </c>
      <c r="F427" s="233">
        <v>55</v>
      </c>
      <c r="G427" s="233"/>
      <c r="H427" s="233"/>
      <c r="I427" s="233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  <c r="CP427"/>
      <c r="CQ427"/>
      <c r="CR427"/>
      <c r="CS427"/>
      <c r="CT427"/>
      <c r="CU427"/>
      <c r="CV427"/>
      <c r="CW427"/>
      <c r="CX427"/>
      <c r="CY427"/>
      <c r="CZ427"/>
      <c r="DA427"/>
      <c r="DB427"/>
      <c r="DC427"/>
      <c r="DD427"/>
      <c r="DE427"/>
      <c r="DF427"/>
      <c r="DG427"/>
      <c r="DH427"/>
      <c r="DI427"/>
      <c r="DJ427"/>
      <c r="DK427"/>
      <c r="DL427"/>
      <c r="DM427"/>
      <c r="DN427"/>
      <c r="DO427"/>
      <c r="DP427"/>
      <c r="DQ427"/>
      <c r="DR427"/>
      <c r="DS427"/>
      <c r="DT427"/>
      <c r="DU427"/>
      <c r="DV427"/>
      <c r="DW427"/>
      <c r="DX427"/>
      <c r="DY427"/>
      <c r="DZ427"/>
      <c r="EA427"/>
      <c r="EB427"/>
      <c r="EC427"/>
      <c r="ED427"/>
      <c r="EE427"/>
      <c r="EF427"/>
      <c r="EG427"/>
      <c r="EH427"/>
      <c r="EI427"/>
      <c r="EJ427"/>
      <c r="EK427"/>
      <c r="EL427"/>
      <c r="EM427"/>
      <c r="EN427"/>
      <c r="EO427"/>
      <c r="EP427"/>
      <c r="EQ427"/>
      <c r="ER427"/>
      <c r="ES427"/>
      <c r="ET427"/>
      <c r="EU427"/>
      <c r="EV427"/>
      <c r="EW427"/>
      <c r="EX427"/>
      <c r="EY427"/>
      <c r="EZ427"/>
      <c r="FA427"/>
      <c r="FB427"/>
      <c r="FC427"/>
      <c r="FD427"/>
      <c r="FE427"/>
      <c r="FF427"/>
      <c r="FG427"/>
      <c r="FH427"/>
      <c r="FI427"/>
      <c r="FJ427"/>
      <c r="FK427"/>
      <c r="FL427"/>
      <c r="FM427"/>
      <c r="FN427"/>
      <c r="FO427"/>
      <c r="FP427"/>
      <c r="FQ427"/>
      <c r="FR427"/>
      <c r="FS427"/>
    </row>
    <row r="428" spans="1:175">
      <c r="A428" s="242">
        <v>129</v>
      </c>
      <c r="B428" s="242" t="s">
        <v>229</v>
      </c>
      <c r="C428" s="242" t="s">
        <v>291</v>
      </c>
      <c r="D428" s="233">
        <v>56.666666666666664</v>
      </c>
      <c r="E428" s="233">
        <v>56</v>
      </c>
      <c r="F428" s="233">
        <v>57</v>
      </c>
      <c r="G428" s="233"/>
      <c r="H428" s="233"/>
      <c r="I428" s="233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  <c r="CH428"/>
      <c r="CI428"/>
      <c r="CJ428"/>
      <c r="CK428"/>
      <c r="CL428"/>
      <c r="CM428"/>
      <c r="CN428"/>
      <c r="CO428"/>
      <c r="CP428"/>
      <c r="CQ428"/>
      <c r="CR428"/>
      <c r="CS428"/>
      <c r="CT428"/>
      <c r="CU428"/>
      <c r="CV428"/>
      <c r="CW428"/>
      <c r="CX428"/>
      <c r="CY428"/>
      <c r="CZ428"/>
      <c r="DA428"/>
      <c r="DB428"/>
      <c r="DC428"/>
      <c r="DD428"/>
      <c r="DE428"/>
      <c r="DF428"/>
      <c r="DG428"/>
      <c r="DH428"/>
      <c r="DI428"/>
      <c r="DJ428"/>
      <c r="DK428"/>
      <c r="DL428"/>
      <c r="DM428"/>
      <c r="DN428"/>
      <c r="DO428"/>
      <c r="DP428"/>
      <c r="DQ428"/>
      <c r="DR428"/>
      <c r="DS428"/>
      <c r="DT428"/>
      <c r="DU428"/>
      <c r="DV428"/>
      <c r="DW428"/>
      <c r="DX428"/>
      <c r="DY428"/>
      <c r="DZ428"/>
      <c r="EA428"/>
      <c r="EB428"/>
      <c r="EC428"/>
      <c r="ED428"/>
      <c r="EE428"/>
      <c r="EF428"/>
      <c r="EG428"/>
      <c r="EH428"/>
      <c r="EI428"/>
      <c r="EJ428"/>
      <c r="EK428"/>
      <c r="EL428"/>
      <c r="EM428"/>
      <c r="EN428"/>
      <c r="EO428"/>
      <c r="EP428"/>
      <c r="EQ428"/>
      <c r="ER428"/>
      <c r="ES428"/>
      <c r="ET428"/>
      <c r="EU428"/>
      <c r="EV428"/>
      <c r="EW428"/>
      <c r="EX428"/>
      <c r="EY428"/>
      <c r="EZ428"/>
      <c r="FA428"/>
      <c r="FB428"/>
      <c r="FC428"/>
      <c r="FD428"/>
      <c r="FE428"/>
      <c r="FF428"/>
      <c r="FG428"/>
      <c r="FH428"/>
      <c r="FI428"/>
      <c r="FJ428"/>
      <c r="FK428"/>
      <c r="FL428"/>
      <c r="FM428"/>
      <c r="FN428"/>
      <c r="FO428"/>
      <c r="FP428"/>
      <c r="FQ428"/>
      <c r="FR428"/>
      <c r="FS428"/>
    </row>
    <row r="429" spans="1:175">
      <c r="A429" s="242">
        <v>129</v>
      </c>
      <c r="B429" s="242" t="s">
        <v>179</v>
      </c>
      <c r="C429" s="242" t="s">
        <v>291</v>
      </c>
      <c r="D429" s="233">
        <v>52.333333333333336</v>
      </c>
      <c r="E429" s="233">
        <v>52</v>
      </c>
      <c r="F429" s="233">
        <v>53</v>
      </c>
      <c r="G429" s="233"/>
      <c r="H429" s="233"/>
      <c r="I429" s="233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  <c r="CH429"/>
      <c r="CI429"/>
      <c r="CJ429"/>
      <c r="CK429"/>
      <c r="CL429"/>
      <c r="CM429"/>
      <c r="CN429"/>
      <c r="CO429"/>
      <c r="CP429"/>
      <c r="CQ429"/>
      <c r="CR429"/>
      <c r="CS429"/>
      <c r="CT429"/>
      <c r="CU429"/>
      <c r="CV429"/>
      <c r="CW429"/>
      <c r="CX429"/>
      <c r="CY429"/>
      <c r="CZ429"/>
      <c r="DA429"/>
      <c r="DB429"/>
      <c r="DC429"/>
      <c r="DD429"/>
      <c r="DE429"/>
      <c r="DF429"/>
      <c r="DG429"/>
      <c r="DH429"/>
      <c r="DI429"/>
      <c r="DJ429"/>
      <c r="DK429"/>
      <c r="DL429"/>
      <c r="DM429"/>
      <c r="DN429"/>
      <c r="DO429"/>
      <c r="DP429"/>
      <c r="DQ429"/>
      <c r="DR429"/>
      <c r="DS429"/>
      <c r="DT429"/>
      <c r="DU429"/>
      <c r="DV429"/>
      <c r="DW429"/>
      <c r="DX429"/>
      <c r="DY429"/>
      <c r="DZ429"/>
      <c r="EA429"/>
      <c r="EB429"/>
      <c r="EC429"/>
      <c r="ED429"/>
      <c r="EE429"/>
      <c r="EF429"/>
      <c r="EG429"/>
      <c r="EH429"/>
      <c r="EI429"/>
      <c r="EJ429"/>
      <c r="EK429"/>
      <c r="EL429"/>
      <c r="EM429"/>
      <c r="EN429"/>
      <c r="EO429"/>
      <c r="EP429"/>
      <c r="EQ429"/>
      <c r="ER429"/>
      <c r="ES429"/>
      <c r="ET429"/>
      <c r="EU429"/>
      <c r="EV429"/>
      <c r="EW429"/>
      <c r="EX429"/>
      <c r="EY429"/>
      <c r="EZ429"/>
      <c r="FA429"/>
      <c r="FB429"/>
      <c r="FC429"/>
      <c r="FD429"/>
      <c r="FE429"/>
      <c r="FF429"/>
      <c r="FG429"/>
      <c r="FH429"/>
      <c r="FI429"/>
      <c r="FJ429"/>
      <c r="FK429"/>
      <c r="FL429"/>
      <c r="FM429"/>
      <c r="FN429"/>
      <c r="FO429"/>
      <c r="FP429"/>
      <c r="FQ429"/>
      <c r="FR429"/>
      <c r="FS429"/>
    </row>
    <row r="430" spans="1:175">
      <c r="A430" s="242">
        <v>19</v>
      </c>
      <c r="B430" s="242" t="s">
        <v>190</v>
      </c>
      <c r="C430" s="242" t="s">
        <v>137</v>
      </c>
      <c r="D430" s="233">
        <v>13</v>
      </c>
      <c r="E430" s="233">
        <v>10</v>
      </c>
      <c r="F430" s="233">
        <v>14</v>
      </c>
      <c r="G430" s="233"/>
      <c r="H430" s="233"/>
      <c r="I430" s="233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  <c r="CH430"/>
      <c r="CI430"/>
      <c r="CJ430"/>
      <c r="CK430"/>
      <c r="CL430"/>
      <c r="CM430"/>
      <c r="CN430"/>
      <c r="CO430"/>
      <c r="CP430"/>
      <c r="CQ430"/>
      <c r="CR430"/>
      <c r="CS430"/>
      <c r="CT430"/>
      <c r="CU430"/>
      <c r="CV430"/>
      <c r="CW430"/>
      <c r="CX430"/>
      <c r="CY430"/>
      <c r="CZ430"/>
      <c r="DA430"/>
      <c r="DB430"/>
      <c r="DC430"/>
      <c r="DD430"/>
      <c r="DE430"/>
      <c r="DF430"/>
      <c r="DG430"/>
      <c r="DH430"/>
      <c r="DI430"/>
      <c r="DJ430"/>
      <c r="DK430"/>
      <c r="DL430"/>
      <c r="DM430"/>
      <c r="DN430"/>
      <c r="DO430"/>
      <c r="DP430"/>
      <c r="DQ430"/>
      <c r="DR430"/>
      <c r="DS430"/>
      <c r="DT430"/>
      <c r="DU430"/>
      <c r="DV430"/>
      <c r="DW430"/>
      <c r="DX430"/>
      <c r="DY430"/>
      <c r="DZ430"/>
      <c r="EA430"/>
      <c r="EB430"/>
      <c r="EC430"/>
      <c r="ED430"/>
      <c r="EE430"/>
      <c r="EF430"/>
      <c r="EG430"/>
      <c r="EH430"/>
      <c r="EI430"/>
      <c r="EJ430"/>
      <c r="EK430"/>
      <c r="EL430"/>
      <c r="EM430"/>
      <c r="EN430"/>
      <c r="EO430"/>
      <c r="EP430"/>
      <c r="EQ430"/>
      <c r="ER430"/>
      <c r="ES430"/>
      <c r="ET430"/>
      <c r="EU430"/>
      <c r="EV430"/>
      <c r="EW430"/>
      <c r="EX430"/>
      <c r="EY430"/>
      <c r="EZ430"/>
      <c r="FA430"/>
      <c r="FB430"/>
      <c r="FC430"/>
      <c r="FD430"/>
      <c r="FE430"/>
      <c r="FF430"/>
      <c r="FG430"/>
      <c r="FH430"/>
      <c r="FI430"/>
      <c r="FJ430"/>
      <c r="FK430"/>
      <c r="FL430"/>
      <c r="FM430"/>
      <c r="FN430"/>
      <c r="FO430"/>
      <c r="FP430"/>
      <c r="FQ430"/>
      <c r="FR430"/>
      <c r="FS430"/>
    </row>
    <row r="431" spans="1:175">
      <c r="A431" s="242">
        <v>47</v>
      </c>
      <c r="B431" s="242" t="s">
        <v>190</v>
      </c>
      <c r="C431" s="242" t="s">
        <v>85</v>
      </c>
      <c r="D431" s="233">
        <v>39.333333333333336</v>
      </c>
      <c r="E431" s="233">
        <v>38</v>
      </c>
      <c r="F431" s="233">
        <v>40</v>
      </c>
      <c r="G431" s="233"/>
      <c r="H431" s="233"/>
      <c r="I431" s="233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  <c r="CH431"/>
      <c r="CI431"/>
      <c r="CJ431"/>
      <c r="CK431"/>
      <c r="CL431"/>
      <c r="CM431"/>
      <c r="CN431"/>
      <c r="CO431"/>
      <c r="CP431"/>
      <c r="CQ431"/>
      <c r="CR431"/>
      <c r="CS431"/>
      <c r="CT431"/>
      <c r="CU431"/>
      <c r="CV431"/>
      <c r="CW431"/>
      <c r="CX431"/>
      <c r="CY431"/>
      <c r="CZ431"/>
      <c r="DA431"/>
      <c r="DB431"/>
      <c r="DC431"/>
      <c r="DD431"/>
      <c r="DE431"/>
      <c r="DF431"/>
      <c r="DG431"/>
      <c r="DH431"/>
      <c r="DI431"/>
      <c r="DJ431"/>
      <c r="DK431"/>
      <c r="DL431"/>
      <c r="DM431"/>
      <c r="DN431"/>
      <c r="DO431"/>
      <c r="DP431"/>
      <c r="DQ431"/>
      <c r="DR431"/>
      <c r="DS431"/>
      <c r="DT431"/>
      <c r="DU431"/>
      <c r="DV431"/>
      <c r="DW431"/>
      <c r="DX431"/>
      <c r="DY431"/>
      <c r="DZ431"/>
      <c r="EA431"/>
      <c r="EB431"/>
      <c r="EC431"/>
      <c r="ED431"/>
      <c r="EE431"/>
      <c r="EF431"/>
      <c r="EG431"/>
      <c r="EH431"/>
      <c r="EI431"/>
      <c r="EJ431"/>
      <c r="EK431"/>
      <c r="EL431"/>
      <c r="EM431"/>
      <c r="EN431"/>
      <c r="EO431"/>
      <c r="EP431"/>
      <c r="EQ431"/>
      <c r="ER431"/>
      <c r="ES431"/>
      <c r="ET431"/>
      <c r="EU431"/>
      <c r="EV431"/>
      <c r="EW431"/>
      <c r="EX431"/>
      <c r="EY431"/>
      <c r="EZ431"/>
      <c r="FA431"/>
      <c r="FB431"/>
      <c r="FC431"/>
      <c r="FD431"/>
      <c r="FE431"/>
      <c r="FF431"/>
      <c r="FG431"/>
      <c r="FH431"/>
      <c r="FI431"/>
      <c r="FJ431"/>
      <c r="FK431"/>
      <c r="FL431"/>
      <c r="FM431"/>
      <c r="FN431"/>
      <c r="FO431"/>
      <c r="FP431"/>
      <c r="FQ431"/>
      <c r="FR431"/>
      <c r="FS431"/>
    </row>
    <row r="432" spans="1:175">
      <c r="A432" s="242">
        <v>47</v>
      </c>
      <c r="B432" s="242" t="s">
        <v>176</v>
      </c>
      <c r="C432" s="242" t="s">
        <v>85</v>
      </c>
      <c r="D432" s="233">
        <v>42</v>
      </c>
      <c r="E432" s="233">
        <v>42</v>
      </c>
      <c r="F432" s="233">
        <v>42</v>
      </c>
      <c r="G432" s="233"/>
      <c r="H432" s="233"/>
      <c r="I432" s="233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  <c r="CH432"/>
      <c r="CI432"/>
      <c r="CJ432"/>
      <c r="CK432"/>
      <c r="CL432"/>
      <c r="CM432"/>
      <c r="CN432"/>
      <c r="CO432"/>
      <c r="CP432"/>
      <c r="CQ432"/>
      <c r="CR432"/>
      <c r="CS432"/>
      <c r="CT432"/>
      <c r="CU432"/>
      <c r="CV432"/>
      <c r="CW432"/>
      <c r="CX432"/>
      <c r="CY432"/>
      <c r="CZ432"/>
      <c r="DA432"/>
      <c r="DB432"/>
      <c r="DC432"/>
      <c r="DD432"/>
      <c r="DE432"/>
      <c r="DF432"/>
      <c r="DG432"/>
      <c r="DH432"/>
      <c r="DI432"/>
      <c r="DJ432"/>
      <c r="DK432"/>
      <c r="DL432"/>
      <c r="DM432"/>
      <c r="DN432"/>
      <c r="DO432"/>
      <c r="DP432"/>
      <c r="DQ432"/>
      <c r="DR432"/>
      <c r="DS432"/>
      <c r="DT432"/>
      <c r="DU432"/>
      <c r="DV432"/>
      <c r="DW432"/>
      <c r="DX432"/>
      <c r="DY432"/>
      <c r="DZ432"/>
      <c r="EA432"/>
      <c r="EB432"/>
      <c r="EC432"/>
      <c r="ED432"/>
      <c r="EE432"/>
      <c r="EF432"/>
      <c r="EG432"/>
      <c r="EH432"/>
      <c r="EI432"/>
      <c r="EJ432"/>
      <c r="EK432"/>
      <c r="EL432"/>
      <c r="EM432"/>
      <c r="EN432"/>
      <c r="EO432"/>
      <c r="EP432"/>
      <c r="EQ432"/>
      <c r="ER432"/>
      <c r="ES432"/>
      <c r="ET432"/>
      <c r="EU432"/>
      <c r="EV432"/>
      <c r="EW432"/>
      <c r="EX432"/>
      <c r="EY432"/>
      <c r="EZ432"/>
      <c r="FA432"/>
      <c r="FB432"/>
      <c r="FC432"/>
      <c r="FD432"/>
      <c r="FE432"/>
      <c r="FF432"/>
      <c r="FG432"/>
      <c r="FH432"/>
      <c r="FI432"/>
      <c r="FJ432"/>
      <c r="FK432"/>
      <c r="FL432"/>
      <c r="FM432"/>
      <c r="FN432"/>
      <c r="FO432"/>
      <c r="FP432"/>
      <c r="FQ432"/>
      <c r="FR432"/>
      <c r="FS432"/>
    </row>
    <row r="433" spans="1:175">
      <c r="A433" s="242">
        <v>47</v>
      </c>
      <c r="B433" s="242" t="s">
        <v>182</v>
      </c>
      <c r="C433" s="242" t="s">
        <v>85</v>
      </c>
      <c r="D433" s="233">
        <v>39</v>
      </c>
      <c r="E433" s="233">
        <v>38</v>
      </c>
      <c r="F433" s="233">
        <v>40</v>
      </c>
      <c r="G433" s="233"/>
      <c r="H433" s="233"/>
      <c r="I433" s="23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  <c r="CH433"/>
      <c r="CI433"/>
      <c r="CJ433"/>
      <c r="CK433"/>
      <c r="CL433"/>
      <c r="CM433"/>
      <c r="CN433"/>
      <c r="CO433"/>
      <c r="CP433"/>
      <c r="CQ433"/>
      <c r="CR433"/>
      <c r="CS433"/>
      <c r="CT433"/>
      <c r="CU433"/>
      <c r="CV433"/>
      <c r="CW433"/>
      <c r="CX433"/>
      <c r="CY433"/>
      <c r="CZ433"/>
      <c r="DA433"/>
      <c r="DB433"/>
      <c r="DC433"/>
      <c r="DD433"/>
      <c r="DE433"/>
      <c r="DF433"/>
      <c r="DG433"/>
      <c r="DH433"/>
      <c r="DI433"/>
      <c r="DJ433"/>
      <c r="DK433"/>
      <c r="DL433"/>
      <c r="DM433"/>
      <c r="DN433"/>
      <c r="DO433"/>
      <c r="DP433"/>
      <c r="DQ433"/>
      <c r="DR433"/>
      <c r="DS433"/>
      <c r="DT433"/>
      <c r="DU433"/>
      <c r="DV433"/>
      <c r="DW433"/>
      <c r="DX433"/>
      <c r="DY433"/>
      <c r="DZ433"/>
      <c r="EA433"/>
      <c r="EB433"/>
      <c r="EC433"/>
      <c r="ED433"/>
      <c r="EE433"/>
      <c r="EF433"/>
      <c r="EG433"/>
      <c r="EH433"/>
      <c r="EI433"/>
      <c r="EJ433"/>
      <c r="EK433"/>
      <c r="EL433"/>
      <c r="EM433"/>
      <c r="EN433"/>
      <c r="EO433"/>
      <c r="EP433"/>
      <c r="EQ433"/>
      <c r="ER433"/>
      <c r="ES433"/>
      <c r="ET433"/>
      <c r="EU433"/>
      <c r="EV433"/>
      <c r="EW433"/>
      <c r="EX433"/>
      <c r="EY433"/>
      <c r="EZ433"/>
      <c r="FA433"/>
      <c r="FB433"/>
      <c r="FC433"/>
      <c r="FD433"/>
      <c r="FE433"/>
      <c r="FF433"/>
      <c r="FG433"/>
      <c r="FH433"/>
      <c r="FI433"/>
      <c r="FJ433"/>
      <c r="FK433"/>
      <c r="FL433"/>
      <c r="FM433"/>
      <c r="FN433"/>
      <c r="FO433"/>
      <c r="FP433"/>
      <c r="FQ433"/>
      <c r="FR433"/>
      <c r="FS433"/>
    </row>
    <row r="434" spans="1:175">
      <c r="A434" s="242">
        <v>18</v>
      </c>
      <c r="B434" s="242" t="s">
        <v>190</v>
      </c>
      <c r="C434" s="242" t="s">
        <v>60</v>
      </c>
      <c r="D434" s="233">
        <v>15</v>
      </c>
      <c r="E434" s="233">
        <v>12</v>
      </c>
      <c r="F434" s="233">
        <v>16</v>
      </c>
      <c r="G434" s="233"/>
      <c r="H434" s="233"/>
      <c r="I434" s="233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  <c r="CH434"/>
      <c r="CI434"/>
      <c r="CJ434"/>
      <c r="CK434"/>
      <c r="CL434"/>
      <c r="CM434"/>
      <c r="CN434"/>
      <c r="CO434"/>
      <c r="CP434"/>
      <c r="CQ434"/>
      <c r="CR434"/>
      <c r="CS434"/>
      <c r="CT434"/>
      <c r="CU434"/>
      <c r="CV434"/>
      <c r="CW434"/>
      <c r="CX434"/>
      <c r="CY434"/>
      <c r="CZ434"/>
      <c r="DA434"/>
      <c r="DB434"/>
      <c r="DC434"/>
      <c r="DD434"/>
      <c r="DE434"/>
      <c r="DF434"/>
      <c r="DG434"/>
      <c r="DH434"/>
      <c r="DI434"/>
      <c r="DJ434"/>
      <c r="DK434"/>
      <c r="DL434"/>
      <c r="DM434"/>
      <c r="DN434"/>
      <c r="DO434"/>
      <c r="DP434"/>
      <c r="DQ434"/>
      <c r="DR434"/>
      <c r="DS434"/>
      <c r="DT434"/>
      <c r="DU434"/>
      <c r="DV434"/>
      <c r="DW434"/>
      <c r="DX434"/>
      <c r="DY434"/>
      <c r="DZ434"/>
      <c r="EA434"/>
      <c r="EB434"/>
      <c r="EC434"/>
      <c r="ED434"/>
      <c r="EE434"/>
      <c r="EF434"/>
      <c r="EG434"/>
      <c r="EH434"/>
      <c r="EI434"/>
      <c r="EJ434"/>
      <c r="EK434"/>
      <c r="EL434"/>
      <c r="EM434"/>
      <c r="EN434"/>
      <c r="EO434"/>
      <c r="EP434"/>
      <c r="EQ434"/>
      <c r="ER434"/>
      <c r="ES434"/>
      <c r="ET434"/>
      <c r="EU434"/>
      <c r="EV434"/>
      <c r="EW434"/>
      <c r="EX434"/>
      <c r="EY434"/>
      <c r="EZ434"/>
      <c r="FA434"/>
      <c r="FB434"/>
      <c r="FC434"/>
      <c r="FD434"/>
      <c r="FE434"/>
      <c r="FF434"/>
      <c r="FG434"/>
      <c r="FH434"/>
      <c r="FI434"/>
      <c r="FJ434"/>
      <c r="FK434"/>
      <c r="FL434"/>
      <c r="FM434"/>
      <c r="FN434"/>
      <c r="FO434"/>
      <c r="FP434"/>
      <c r="FQ434"/>
      <c r="FR434"/>
      <c r="FS434"/>
    </row>
    <row r="435" spans="1:175">
      <c r="A435" s="242">
        <v>74</v>
      </c>
      <c r="B435" s="242" t="s">
        <v>190</v>
      </c>
      <c r="C435" s="242" t="s">
        <v>105</v>
      </c>
      <c r="D435" s="233">
        <v>12</v>
      </c>
      <c r="E435" s="233">
        <v>12</v>
      </c>
      <c r="F435" s="233">
        <v>12</v>
      </c>
      <c r="G435" s="233"/>
      <c r="H435" s="233"/>
      <c r="I435" s="233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  <c r="CH435"/>
      <c r="CI435"/>
      <c r="CJ435"/>
      <c r="CK435"/>
      <c r="CL435"/>
      <c r="CM435"/>
      <c r="CN435"/>
      <c r="CO435"/>
      <c r="CP435"/>
      <c r="CQ435"/>
      <c r="CR435"/>
      <c r="CS435"/>
      <c r="CT435"/>
      <c r="CU435"/>
      <c r="CV435"/>
      <c r="CW435"/>
      <c r="CX435"/>
      <c r="CY435"/>
      <c r="CZ435"/>
      <c r="DA435"/>
      <c r="DB435"/>
      <c r="DC435"/>
      <c r="DD435"/>
      <c r="DE435"/>
      <c r="DF435"/>
      <c r="DG435"/>
      <c r="DH435"/>
      <c r="DI435"/>
      <c r="DJ435"/>
      <c r="DK435"/>
      <c r="DL435"/>
      <c r="DM435"/>
      <c r="DN435"/>
      <c r="DO435"/>
      <c r="DP435"/>
      <c r="DQ435"/>
      <c r="DR435"/>
      <c r="DS435"/>
      <c r="DT435"/>
      <c r="DU435"/>
      <c r="DV435"/>
      <c r="DW435"/>
      <c r="DX435"/>
      <c r="DY435"/>
      <c r="DZ435"/>
      <c r="EA435"/>
      <c r="EB435"/>
      <c r="EC435"/>
      <c r="ED435"/>
      <c r="EE435"/>
      <c r="EF435"/>
      <c r="EG435"/>
      <c r="EH435"/>
      <c r="EI435"/>
      <c r="EJ435"/>
      <c r="EK435"/>
      <c r="EL435"/>
      <c r="EM435"/>
      <c r="EN435"/>
      <c r="EO435"/>
      <c r="EP435"/>
      <c r="EQ435"/>
      <c r="ER435"/>
      <c r="ES435"/>
      <c r="ET435"/>
      <c r="EU435"/>
      <c r="EV435"/>
      <c r="EW435"/>
      <c r="EX435"/>
      <c r="EY435"/>
      <c r="EZ435"/>
      <c r="FA435"/>
      <c r="FB435"/>
      <c r="FC435"/>
      <c r="FD435"/>
      <c r="FE435"/>
      <c r="FF435"/>
      <c r="FG435"/>
      <c r="FH435"/>
      <c r="FI435"/>
      <c r="FJ435"/>
      <c r="FK435"/>
      <c r="FL435"/>
      <c r="FM435"/>
      <c r="FN435"/>
      <c r="FO435"/>
      <c r="FP435"/>
      <c r="FQ435"/>
      <c r="FR435"/>
      <c r="FS435"/>
    </row>
    <row r="436" spans="1:175">
      <c r="A436" s="242">
        <v>74</v>
      </c>
      <c r="B436" s="242" t="s">
        <v>179</v>
      </c>
      <c r="C436" s="242" t="s">
        <v>105</v>
      </c>
      <c r="D436" s="233">
        <v>10</v>
      </c>
      <c r="E436" s="233">
        <v>10</v>
      </c>
      <c r="F436" s="233">
        <v>10</v>
      </c>
      <c r="G436" s="233"/>
      <c r="H436" s="233"/>
      <c r="I436" s="233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  <c r="CH436"/>
      <c r="CI436"/>
      <c r="CJ436"/>
      <c r="CK436"/>
      <c r="CL436"/>
      <c r="CM436"/>
      <c r="CN436"/>
      <c r="CO436"/>
      <c r="CP436"/>
      <c r="CQ436"/>
      <c r="CR436"/>
      <c r="CS436"/>
      <c r="CT436"/>
      <c r="CU436"/>
      <c r="CV436"/>
      <c r="CW436"/>
      <c r="CX436"/>
      <c r="CY436"/>
      <c r="CZ436"/>
      <c r="DA436"/>
      <c r="DB436"/>
      <c r="DC436"/>
      <c r="DD436"/>
      <c r="DE436"/>
      <c r="DF436"/>
      <c r="DG436"/>
      <c r="DH436"/>
      <c r="DI436"/>
      <c r="DJ436"/>
      <c r="DK436"/>
      <c r="DL436"/>
      <c r="DM436"/>
      <c r="DN436"/>
      <c r="DO436"/>
      <c r="DP436"/>
      <c r="DQ436"/>
      <c r="DR436"/>
      <c r="DS436"/>
      <c r="DT436"/>
      <c r="DU436"/>
      <c r="DV436"/>
      <c r="DW436"/>
      <c r="DX436"/>
      <c r="DY436"/>
      <c r="DZ436"/>
      <c r="EA436"/>
      <c r="EB436"/>
      <c r="EC436"/>
      <c r="ED436"/>
      <c r="EE436"/>
      <c r="EF436"/>
      <c r="EG436"/>
      <c r="EH436"/>
      <c r="EI436"/>
      <c r="EJ436"/>
      <c r="EK436"/>
      <c r="EL436"/>
      <c r="EM436"/>
      <c r="EN436"/>
      <c r="EO436"/>
      <c r="EP436"/>
      <c r="EQ436"/>
      <c r="ER436"/>
      <c r="ES436"/>
      <c r="ET436"/>
      <c r="EU436"/>
      <c r="EV436"/>
      <c r="EW436"/>
      <c r="EX436"/>
      <c r="EY436"/>
      <c r="EZ436"/>
      <c r="FA436"/>
      <c r="FB436"/>
      <c r="FC436"/>
      <c r="FD436"/>
      <c r="FE436"/>
      <c r="FF436"/>
      <c r="FG436"/>
      <c r="FH436"/>
      <c r="FI436"/>
      <c r="FJ436"/>
      <c r="FK436"/>
      <c r="FL436"/>
      <c r="FM436"/>
      <c r="FN436"/>
      <c r="FO436"/>
      <c r="FP436"/>
      <c r="FQ436"/>
      <c r="FR436"/>
      <c r="FS436"/>
    </row>
    <row r="437" spans="1:175">
      <c r="A437" s="242">
        <v>74</v>
      </c>
      <c r="B437" s="242" t="s">
        <v>182</v>
      </c>
      <c r="C437" s="242" t="s">
        <v>105</v>
      </c>
      <c r="D437" s="233">
        <v>18</v>
      </c>
      <c r="E437" s="233">
        <v>18</v>
      </c>
      <c r="F437" s="233">
        <v>18</v>
      </c>
      <c r="G437" s="233"/>
      <c r="H437" s="233"/>
      <c r="I437" s="233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  <c r="CH437"/>
      <c r="CI437"/>
      <c r="CJ437"/>
      <c r="CK437"/>
      <c r="CL437"/>
      <c r="CM437"/>
      <c r="CN437"/>
      <c r="CO437"/>
      <c r="CP437"/>
      <c r="CQ437"/>
      <c r="CR437"/>
      <c r="CS437"/>
      <c r="CT437"/>
      <c r="CU437"/>
      <c r="CV437"/>
      <c r="CW437"/>
      <c r="CX437"/>
      <c r="CY437"/>
      <c r="CZ437"/>
      <c r="DA437"/>
      <c r="DB437"/>
      <c r="DC437"/>
      <c r="DD437"/>
      <c r="DE437"/>
      <c r="DF437"/>
      <c r="DG437"/>
      <c r="DH437"/>
      <c r="DI437"/>
      <c r="DJ437"/>
      <c r="DK437"/>
      <c r="DL437"/>
      <c r="DM437"/>
      <c r="DN437"/>
      <c r="DO437"/>
      <c r="DP437"/>
      <c r="DQ437"/>
      <c r="DR437"/>
      <c r="DS437"/>
      <c r="DT437"/>
      <c r="DU437"/>
      <c r="DV437"/>
      <c r="DW437"/>
      <c r="DX437"/>
      <c r="DY437"/>
      <c r="DZ437"/>
      <c r="EA437"/>
      <c r="EB437"/>
      <c r="EC437"/>
      <c r="ED437"/>
      <c r="EE437"/>
      <c r="EF437"/>
      <c r="EG437"/>
      <c r="EH437"/>
      <c r="EI437"/>
      <c r="EJ437"/>
      <c r="EK437"/>
      <c r="EL437"/>
      <c r="EM437"/>
      <c r="EN437"/>
      <c r="EO437"/>
      <c r="EP437"/>
      <c r="EQ437"/>
      <c r="ER437"/>
      <c r="ES437"/>
      <c r="ET437"/>
      <c r="EU437"/>
      <c r="EV437"/>
      <c r="EW437"/>
      <c r="EX437"/>
      <c r="EY437"/>
      <c r="EZ437"/>
      <c r="FA437"/>
      <c r="FB437"/>
      <c r="FC437"/>
      <c r="FD437"/>
      <c r="FE437"/>
      <c r="FF437"/>
      <c r="FG437"/>
      <c r="FH437"/>
      <c r="FI437"/>
      <c r="FJ437"/>
      <c r="FK437"/>
      <c r="FL437"/>
      <c r="FM437"/>
      <c r="FN437"/>
      <c r="FO437"/>
      <c r="FP437"/>
      <c r="FQ437"/>
      <c r="FR437"/>
      <c r="FS437"/>
    </row>
    <row r="438" spans="1:175">
      <c r="A438" s="242">
        <v>75</v>
      </c>
      <c r="B438" s="242" t="s">
        <v>190</v>
      </c>
      <c r="C438" s="242" t="s">
        <v>106</v>
      </c>
      <c r="D438" s="233">
        <v>8</v>
      </c>
      <c r="E438" s="233">
        <v>8</v>
      </c>
      <c r="F438" s="233">
        <v>8</v>
      </c>
      <c r="G438" s="233"/>
      <c r="H438" s="233"/>
      <c r="I438" s="233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  <c r="CH438"/>
      <c r="CI438"/>
      <c r="CJ438"/>
      <c r="CK438"/>
      <c r="CL438"/>
      <c r="CM438"/>
      <c r="CN438"/>
      <c r="CO438"/>
      <c r="CP438"/>
      <c r="CQ438"/>
      <c r="CR438"/>
      <c r="CS438"/>
      <c r="CT438"/>
      <c r="CU438"/>
      <c r="CV438"/>
      <c r="CW438"/>
      <c r="CX438"/>
      <c r="CY438"/>
      <c r="CZ438"/>
      <c r="DA438"/>
      <c r="DB438"/>
      <c r="DC438"/>
      <c r="DD438"/>
      <c r="DE438"/>
      <c r="DF438"/>
      <c r="DG438"/>
      <c r="DH438"/>
      <c r="DI438"/>
      <c r="DJ438"/>
      <c r="DK438"/>
      <c r="DL438"/>
      <c r="DM438"/>
      <c r="DN438"/>
      <c r="DO438"/>
      <c r="DP438"/>
      <c r="DQ438"/>
      <c r="DR438"/>
      <c r="DS438"/>
      <c r="DT438"/>
      <c r="DU438"/>
      <c r="DV438"/>
      <c r="DW438"/>
      <c r="DX438"/>
      <c r="DY438"/>
      <c r="DZ438"/>
      <c r="EA438"/>
      <c r="EB438"/>
      <c r="EC438"/>
      <c r="ED438"/>
      <c r="EE438"/>
      <c r="EF438"/>
      <c r="EG438"/>
      <c r="EH438"/>
      <c r="EI438"/>
      <c r="EJ438"/>
      <c r="EK438"/>
      <c r="EL438"/>
      <c r="EM438"/>
      <c r="EN438"/>
      <c r="EO438"/>
      <c r="EP438"/>
      <c r="EQ438"/>
      <c r="ER438"/>
      <c r="ES438"/>
      <c r="ET438"/>
      <c r="EU438"/>
      <c r="EV438"/>
      <c r="EW438"/>
      <c r="EX438"/>
      <c r="EY438"/>
      <c r="EZ438"/>
      <c r="FA438"/>
      <c r="FB438"/>
      <c r="FC438"/>
      <c r="FD438"/>
      <c r="FE438"/>
      <c r="FF438"/>
      <c r="FG438"/>
      <c r="FH438"/>
      <c r="FI438"/>
      <c r="FJ438"/>
      <c r="FK438"/>
      <c r="FL438"/>
      <c r="FM438"/>
      <c r="FN438"/>
      <c r="FO438"/>
      <c r="FP438"/>
      <c r="FQ438"/>
      <c r="FR438"/>
      <c r="FS438"/>
    </row>
    <row r="439" spans="1:175">
      <c r="A439" s="242">
        <v>75</v>
      </c>
      <c r="B439" s="242" t="s">
        <v>176</v>
      </c>
      <c r="C439" s="242" t="s">
        <v>106</v>
      </c>
      <c r="D439" s="233">
        <v>10</v>
      </c>
      <c r="E439" s="233">
        <v>10</v>
      </c>
      <c r="F439" s="233">
        <v>10</v>
      </c>
      <c r="G439" s="233"/>
      <c r="H439" s="233"/>
      <c r="I439" s="233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  <c r="CH439"/>
      <c r="CI439"/>
      <c r="CJ439"/>
      <c r="CK439"/>
      <c r="CL439"/>
      <c r="CM439"/>
      <c r="CN439"/>
      <c r="CO439"/>
      <c r="CP439"/>
      <c r="CQ439"/>
      <c r="CR439"/>
      <c r="CS439"/>
      <c r="CT439"/>
      <c r="CU439"/>
      <c r="CV439"/>
      <c r="CW439"/>
      <c r="CX439"/>
      <c r="CY439"/>
      <c r="CZ439"/>
      <c r="DA439"/>
      <c r="DB439"/>
      <c r="DC439"/>
      <c r="DD439"/>
      <c r="DE439"/>
      <c r="DF439"/>
      <c r="DG439"/>
      <c r="DH439"/>
      <c r="DI439"/>
      <c r="DJ439"/>
      <c r="DK439"/>
      <c r="DL439"/>
      <c r="DM439"/>
      <c r="DN439"/>
      <c r="DO439"/>
      <c r="DP439"/>
      <c r="DQ439"/>
      <c r="DR439"/>
      <c r="DS439"/>
      <c r="DT439"/>
      <c r="DU439"/>
      <c r="DV439"/>
      <c r="DW439"/>
      <c r="DX439"/>
      <c r="DY439"/>
      <c r="DZ439"/>
      <c r="EA439"/>
      <c r="EB439"/>
      <c r="EC439"/>
      <c r="ED439"/>
      <c r="EE439"/>
      <c r="EF439"/>
      <c r="EG439"/>
      <c r="EH439"/>
      <c r="EI439"/>
      <c r="EJ439"/>
      <c r="EK439"/>
      <c r="EL439"/>
      <c r="EM439"/>
      <c r="EN439"/>
      <c r="EO439"/>
      <c r="EP439"/>
      <c r="EQ439"/>
      <c r="ER439"/>
      <c r="ES439"/>
      <c r="ET439"/>
      <c r="EU439"/>
      <c r="EV439"/>
      <c r="EW439"/>
      <c r="EX439"/>
      <c r="EY439"/>
      <c r="EZ439"/>
      <c r="FA439"/>
      <c r="FB439"/>
      <c r="FC439"/>
      <c r="FD439"/>
      <c r="FE439"/>
      <c r="FF439"/>
      <c r="FG439"/>
      <c r="FH439"/>
      <c r="FI439"/>
      <c r="FJ439"/>
      <c r="FK439"/>
      <c r="FL439"/>
      <c r="FM439"/>
      <c r="FN439"/>
      <c r="FO439"/>
      <c r="FP439"/>
      <c r="FQ439"/>
      <c r="FR439"/>
      <c r="FS439"/>
    </row>
    <row r="440" spans="1:175">
      <c r="A440" s="242">
        <v>12</v>
      </c>
      <c r="B440" s="242" t="s">
        <v>190</v>
      </c>
      <c r="C440" s="242" t="s">
        <v>54</v>
      </c>
      <c r="D440" s="233">
        <v>20</v>
      </c>
      <c r="E440" s="233">
        <v>20</v>
      </c>
      <c r="F440" s="233">
        <v>20</v>
      </c>
      <c r="G440" s="233"/>
      <c r="H440" s="233"/>
      <c r="I440" s="233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P440"/>
      <c r="CQ440"/>
      <c r="CR440"/>
      <c r="CS440"/>
      <c r="CT440"/>
      <c r="CU440"/>
      <c r="CV440"/>
      <c r="CW440"/>
      <c r="CX440"/>
      <c r="CY440"/>
      <c r="CZ440"/>
      <c r="DA440"/>
      <c r="DB440"/>
      <c r="DC440"/>
      <c r="DD440"/>
      <c r="DE440"/>
      <c r="DF440"/>
      <c r="DG440"/>
      <c r="DH440"/>
      <c r="DI440"/>
      <c r="DJ440"/>
      <c r="DK440"/>
      <c r="DL440"/>
      <c r="DM440"/>
      <c r="DN440"/>
      <c r="DO440"/>
      <c r="DP440"/>
      <c r="DQ440"/>
      <c r="DR440"/>
      <c r="DS440"/>
      <c r="DT440"/>
      <c r="DU440"/>
      <c r="DV440"/>
      <c r="DW440"/>
      <c r="DX440"/>
      <c r="DY440"/>
      <c r="DZ440"/>
      <c r="EA440"/>
      <c r="EB440"/>
      <c r="EC440"/>
      <c r="ED440"/>
      <c r="EE440"/>
      <c r="EF440"/>
      <c r="EG440"/>
      <c r="EH440"/>
      <c r="EI440"/>
      <c r="EJ440"/>
      <c r="EK440"/>
      <c r="EL440"/>
      <c r="EM440"/>
      <c r="EN440"/>
      <c r="EO440"/>
      <c r="EP440"/>
      <c r="EQ440"/>
      <c r="ER440"/>
      <c r="ES440"/>
      <c r="ET440"/>
      <c r="EU440"/>
      <c r="EV440"/>
      <c r="EW440"/>
      <c r="EX440"/>
      <c r="EY440"/>
      <c r="EZ440"/>
      <c r="FA440"/>
      <c r="FB440"/>
      <c r="FC440"/>
      <c r="FD440"/>
      <c r="FE440"/>
      <c r="FF440"/>
      <c r="FG440"/>
      <c r="FH440"/>
      <c r="FI440"/>
      <c r="FJ440"/>
      <c r="FK440"/>
      <c r="FL440"/>
      <c r="FM440"/>
      <c r="FN440"/>
      <c r="FO440"/>
      <c r="FP440"/>
      <c r="FQ440"/>
      <c r="FR440"/>
      <c r="FS440"/>
    </row>
    <row r="441" spans="1:175">
      <c r="A441" s="242">
        <v>81</v>
      </c>
      <c r="B441" s="242" t="s">
        <v>190</v>
      </c>
      <c r="C441" s="242" t="s">
        <v>112</v>
      </c>
      <c r="D441" s="233">
        <v>14.5</v>
      </c>
      <c r="E441" s="233">
        <v>14</v>
      </c>
      <c r="F441" s="233">
        <v>15</v>
      </c>
      <c r="G441" s="233"/>
      <c r="H441" s="233"/>
      <c r="I441" s="233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  <c r="CQ441"/>
      <c r="CR441"/>
      <c r="CS441"/>
      <c r="CT441"/>
      <c r="CU441"/>
      <c r="CV441"/>
      <c r="CW441"/>
      <c r="CX441"/>
      <c r="CY441"/>
      <c r="CZ441"/>
      <c r="DA441"/>
      <c r="DB441"/>
      <c r="DC441"/>
      <c r="DD441"/>
      <c r="DE441"/>
      <c r="DF441"/>
      <c r="DG441"/>
      <c r="DH441"/>
      <c r="DI441"/>
      <c r="DJ441"/>
      <c r="DK441"/>
      <c r="DL441"/>
      <c r="DM441"/>
      <c r="DN441"/>
      <c r="DO441"/>
      <c r="DP441"/>
      <c r="DQ441"/>
      <c r="DR441"/>
      <c r="DS441"/>
      <c r="DT441"/>
      <c r="DU441"/>
      <c r="DV441"/>
      <c r="DW441"/>
      <c r="DX441"/>
      <c r="DY441"/>
      <c r="DZ441"/>
      <c r="EA441"/>
      <c r="EB441"/>
      <c r="EC441"/>
      <c r="ED441"/>
      <c r="EE441"/>
      <c r="EF441"/>
      <c r="EG441"/>
      <c r="EH441"/>
      <c r="EI441"/>
      <c r="EJ441"/>
      <c r="EK441"/>
      <c r="EL441"/>
      <c r="EM441"/>
      <c r="EN441"/>
      <c r="EO441"/>
      <c r="EP441"/>
      <c r="EQ441"/>
      <c r="ER441"/>
      <c r="ES441"/>
      <c r="ET441"/>
      <c r="EU441"/>
      <c r="EV441"/>
      <c r="EW441"/>
      <c r="EX441"/>
      <c r="EY441"/>
      <c r="EZ441"/>
      <c r="FA441"/>
      <c r="FB441"/>
      <c r="FC441"/>
      <c r="FD441"/>
      <c r="FE441"/>
      <c r="FF441"/>
      <c r="FG441"/>
      <c r="FH441"/>
      <c r="FI441"/>
      <c r="FJ441"/>
      <c r="FK441"/>
      <c r="FL441"/>
      <c r="FM441"/>
      <c r="FN441"/>
      <c r="FO441"/>
      <c r="FP441"/>
      <c r="FQ441"/>
      <c r="FR441"/>
      <c r="FS441"/>
    </row>
    <row r="442" spans="1:175">
      <c r="A442" s="242">
        <v>82</v>
      </c>
      <c r="B442" s="242" t="s">
        <v>190</v>
      </c>
      <c r="C442" s="242" t="s">
        <v>113</v>
      </c>
      <c r="D442" s="233">
        <v>14</v>
      </c>
      <c r="E442" s="233">
        <v>14</v>
      </c>
      <c r="F442" s="233">
        <v>14</v>
      </c>
      <c r="G442" s="233"/>
      <c r="H442" s="233"/>
      <c r="I442" s="233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  <c r="CH442"/>
      <c r="CI442"/>
      <c r="CJ442"/>
      <c r="CK442"/>
      <c r="CL442"/>
      <c r="CM442"/>
      <c r="CN442"/>
      <c r="CO442"/>
      <c r="CP442"/>
      <c r="CQ442"/>
      <c r="CR442"/>
      <c r="CS442"/>
      <c r="CT442"/>
      <c r="CU442"/>
      <c r="CV442"/>
      <c r="CW442"/>
      <c r="CX442"/>
      <c r="CY442"/>
      <c r="CZ442"/>
      <c r="DA442"/>
      <c r="DB442"/>
      <c r="DC442"/>
      <c r="DD442"/>
      <c r="DE442"/>
      <c r="DF442"/>
      <c r="DG442"/>
      <c r="DH442"/>
      <c r="DI442"/>
      <c r="DJ442"/>
      <c r="DK442"/>
      <c r="DL442"/>
      <c r="DM442"/>
      <c r="DN442"/>
      <c r="DO442"/>
      <c r="DP442"/>
      <c r="DQ442"/>
      <c r="DR442"/>
      <c r="DS442"/>
      <c r="DT442"/>
      <c r="DU442"/>
      <c r="DV442"/>
      <c r="DW442"/>
      <c r="DX442"/>
      <c r="DY442"/>
      <c r="DZ442"/>
      <c r="EA442"/>
      <c r="EB442"/>
      <c r="EC442"/>
      <c r="ED442"/>
      <c r="EE442"/>
      <c r="EF442"/>
      <c r="EG442"/>
      <c r="EH442"/>
      <c r="EI442"/>
      <c r="EJ442"/>
      <c r="EK442"/>
      <c r="EL442"/>
      <c r="EM442"/>
      <c r="EN442"/>
      <c r="EO442"/>
      <c r="EP442"/>
      <c r="EQ442"/>
      <c r="ER442"/>
      <c r="ES442"/>
      <c r="ET442"/>
      <c r="EU442"/>
      <c r="EV442"/>
      <c r="EW442"/>
      <c r="EX442"/>
      <c r="EY442"/>
      <c r="EZ442"/>
      <c r="FA442"/>
      <c r="FB442"/>
      <c r="FC442"/>
      <c r="FD442"/>
      <c r="FE442"/>
      <c r="FF442"/>
      <c r="FG442"/>
      <c r="FH442"/>
      <c r="FI442"/>
      <c r="FJ442"/>
      <c r="FK442"/>
      <c r="FL442"/>
      <c r="FM442"/>
      <c r="FN442"/>
      <c r="FO442"/>
      <c r="FP442"/>
      <c r="FQ442"/>
      <c r="FR442"/>
      <c r="FS442"/>
    </row>
    <row r="443" spans="1:175">
      <c r="A443" s="242">
        <v>2</v>
      </c>
      <c r="B443" s="242" t="s">
        <v>179</v>
      </c>
      <c r="C443" s="242" t="s">
        <v>125</v>
      </c>
      <c r="D443" s="233">
        <v>42</v>
      </c>
      <c r="E443" s="233">
        <v>40</v>
      </c>
      <c r="F443" s="233">
        <v>43</v>
      </c>
      <c r="G443" s="233">
        <v>0.53333333333333333</v>
      </c>
      <c r="H443" s="233">
        <v>0.5</v>
      </c>
      <c r="I443" s="233">
        <v>0.55000000000000004</v>
      </c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  <c r="CQ443"/>
      <c r="CR443"/>
      <c r="CS443"/>
      <c r="CT443"/>
      <c r="CU443"/>
      <c r="CV443"/>
      <c r="CW443"/>
      <c r="CX443"/>
      <c r="CY443"/>
      <c r="CZ443"/>
      <c r="DA443"/>
      <c r="DB443"/>
      <c r="DC443"/>
      <c r="DD443"/>
      <c r="DE443"/>
      <c r="DF443"/>
      <c r="DG443"/>
      <c r="DH443"/>
      <c r="DI443"/>
      <c r="DJ443"/>
      <c r="DK443"/>
      <c r="DL443"/>
      <c r="DM443"/>
      <c r="DN443"/>
      <c r="DO443"/>
      <c r="DP443"/>
      <c r="DQ443"/>
      <c r="DR443"/>
      <c r="DS443"/>
      <c r="DT443"/>
      <c r="DU443"/>
      <c r="DV443"/>
      <c r="DW443"/>
      <c r="DX443"/>
      <c r="DY443"/>
      <c r="DZ443"/>
      <c r="EA443"/>
      <c r="EB443"/>
      <c r="EC443"/>
      <c r="ED443"/>
      <c r="EE443"/>
      <c r="EF443"/>
      <c r="EG443"/>
      <c r="EH443"/>
      <c r="EI443"/>
      <c r="EJ443"/>
      <c r="EK443"/>
      <c r="EL443"/>
      <c r="EM443"/>
      <c r="EN443"/>
      <c r="EO443"/>
      <c r="EP443"/>
      <c r="EQ443"/>
      <c r="ER443"/>
      <c r="ES443"/>
      <c r="ET443"/>
      <c r="EU443"/>
      <c r="EV443"/>
      <c r="EW443"/>
      <c r="EX443"/>
      <c r="EY443"/>
      <c r="EZ443"/>
      <c r="FA443"/>
      <c r="FB443"/>
      <c r="FC443"/>
      <c r="FD443"/>
      <c r="FE443"/>
      <c r="FF443"/>
      <c r="FG443"/>
      <c r="FH443"/>
      <c r="FI443"/>
      <c r="FJ443"/>
      <c r="FK443"/>
      <c r="FL443"/>
      <c r="FM443"/>
      <c r="FN443"/>
      <c r="FO443"/>
      <c r="FP443"/>
      <c r="FQ443"/>
      <c r="FR443"/>
      <c r="FS443"/>
    </row>
    <row r="444" spans="1:175">
      <c r="A444" s="242">
        <v>2</v>
      </c>
      <c r="B444" s="242" t="s">
        <v>176</v>
      </c>
      <c r="C444" s="242" t="s">
        <v>125</v>
      </c>
      <c r="D444" s="233"/>
      <c r="E444" s="233"/>
      <c r="F444" s="233"/>
      <c r="G444" s="233">
        <v>0.6</v>
      </c>
      <c r="H444" s="233">
        <v>0.6</v>
      </c>
      <c r="I444" s="233">
        <v>0.6</v>
      </c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P444"/>
      <c r="CQ444"/>
      <c r="CR444"/>
      <c r="CS444"/>
      <c r="CT444"/>
      <c r="CU444"/>
      <c r="CV444"/>
      <c r="CW444"/>
      <c r="CX444"/>
      <c r="CY444"/>
      <c r="CZ444"/>
      <c r="DA444"/>
      <c r="DB444"/>
      <c r="DC444"/>
      <c r="DD444"/>
      <c r="DE444"/>
      <c r="DF444"/>
      <c r="DG444"/>
      <c r="DH444"/>
      <c r="DI444"/>
      <c r="DJ444"/>
      <c r="DK444"/>
      <c r="DL444"/>
      <c r="DM444"/>
      <c r="DN444"/>
      <c r="DO444"/>
      <c r="DP444"/>
      <c r="DQ444"/>
      <c r="DR444"/>
      <c r="DS444"/>
      <c r="DT444"/>
      <c r="DU444"/>
      <c r="DV444"/>
      <c r="DW444"/>
      <c r="DX444"/>
      <c r="DY444"/>
      <c r="DZ444"/>
      <c r="EA444"/>
      <c r="EB444"/>
      <c r="EC444"/>
      <c r="ED444"/>
      <c r="EE444"/>
      <c r="EF444"/>
      <c r="EG444"/>
      <c r="EH444"/>
      <c r="EI444"/>
      <c r="EJ444"/>
      <c r="EK444"/>
      <c r="EL444"/>
      <c r="EM444"/>
      <c r="EN444"/>
      <c r="EO444"/>
      <c r="EP444"/>
      <c r="EQ444"/>
      <c r="ER444"/>
      <c r="ES444"/>
      <c r="ET444"/>
      <c r="EU444"/>
      <c r="EV444"/>
      <c r="EW444"/>
      <c r="EX444"/>
      <c r="EY444"/>
      <c r="EZ444"/>
      <c r="FA444"/>
      <c r="FB444"/>
      <c r="FC444"/>
      <c r="FD444"/>
      <c r="FE444"/>
      <c r="FF444"/>
      <c r="FG444"/>
      <c r="FH444"/>
      <c r="FI444"/>
      <c r="FJ444"/>
      <c r="FK444"/>
      <c r="FL444"/>
      <c r="FM444"/>
      <c r="FN444"/>
      <c r="FO444"/>
      <c r="FP444"/>
      <c r="FQ444"/>
      <c r="FR444"/>
      <c r="FS444"/>
    </row>
    <row r="445" spans="1:175">
      <c r="A445" s="242">
        <v>28</v>
      </c>
      <c r="B445" s="242" t="s">
        <v>179</v>
      </c>
      <c r="C445" s="242" t="s">
        <v>69</v>
      </c>
      <c r="D445" s="233">
        <v>45</v>
      </c>
      <c r="E445" s="233">
        <v>45</v>
      </c>
      <c r="F445" s="233">
        <v>45</v>
      </c>
      <c r="G445" s="233"/>
      <c r="H445" s="233"/>
      <c r="I445" s="233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  <c r="CQ445"/>
      <c r="CR445"/>
      <c r="CS445"/>
      <c r="CT445"/>
      <c r="CU445"/>
      <c r="CV445"/>
      <c r="CW445"/>
      <c r="CX445"/>
      <c r="CY445"/>
      <c r="CZ445"/>
      <c r="DA445"/>
      <c r="DB445"/>
      <c r="DC445"/>
      <c r="DD445"/>
      <c r="DE445"/>
      <c r="DF445"/>
      <c r="DG445"/>
      <c r="DH445"/>
      <c r="DI445"/>
      <c r="DJ445"/>
      <c r="DK445"/>
      <c r="DL445"/>
      <c r="DM445"/>
      <c r="DN445"/>
      <c r="DO445"/>
      <c r="DP445"/>
      <c r="DQ445"/>
      <c r="DR445"/>
      <c r="DS445"/>
      <c r="DT445"/>
      <c r="DU445"/>
      <c r="DV445"/>
      <c r="DW445"/>
      <c r="DX445"/>
      <c r="DY445"/>
      <c r="DZ445"/>
      <c r="EA445"/>
      <c r="EB445"/>
      <c r="EC445"/>
      <c r="ED445"/>
      <c r="EE445"/>
      <c r="EF445"/>
      <c r="EG445"/>
      <c r="EH445"/>
      <c r="EI445"/>
      <c r="EJ445"/>
      <c r="EK445"/>
      <c r="EL445"/>
      <c r="EM445"/>
      <c r="EN445"/>
      <c r="EO445"/>
      <c r="EP445"/>
      <c r="EQ445"/>
      <c r="ER445"/>
      <c r="ES445"/>
      <c r="ET445"/>
      <c r="EU445"/>
      <c r="EV445"/>
      <c r="EW445"/>
      <c r="EX445"/>
      <c r="EY445"/>
      <c r="EZ445"/>
      <c r="FA445"/>
      <c r="FB445"/>
      <c r="FC445"/>
      <c r="FD445"/>
      <c r="FE445"/>
      <c r="FF445"/>
      <c r="FG445"/>
      <c r="FH445"/>
      <c r="FI445"/>
      <c r="FJ445"/>
      <c r="FK445"/>
      <c r="FL445"/>
      <c r="FM445"/>
      <c r="FN445"/>
      <c r="FO445"/>
      <c r="FP445"/>
      <c r="FQ445"/>
      <c r="FR445"/>
      <c r="FS445"/>
    </row>
    <row r="446" spans="1:175">
      <c r="A446" s="242">
        <v>61</v>
      </c>
      <c r="B446" s="242" t="s">
        <v>176</v>
      </c>
      <c r="C446" s="242" t="s">
        <v>136</v>
      </c>
      <c r="D446" s="233">
        <v>28</v>
      </c>
      <c r="E446" s="233">
        <v>28</v>
      </c>
      <c r="F446" s="233">
        <v>28</v>
      </c>
      <c r="G446" s="233"/>
      <c r="H446" s="233"/>
      <c r="I446" s="233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/>
      <c r="CI446"/>
      <c r="CJ446"/>
      <c r="CK446"/>
      <c r="CL446"/>
      <c r="CM446"/>
      <c r="CN446"/>
      <c r="CO446"/>
      <c r="CP446"/>
      <c r="CQ446"/>
      <c r="CR446"/>
      <c r="CS446"/>
      <c r="CT446"/>
      <c r="CU446"/>
      <c r="CV446"/>
      <c r="CW446"/>
      <c r="CX446"/>
      <c r="CY446"/>
      <c r="CZ446"/>
      <c r="DA446"/>
      <c r="DB446"/>
      <c r="DC446"/>
      <c r="DD446"/>
      <c r="DE446"/>
      <c r="DF446"/>
      <c r="DG446"/>
      <c r="DH446"/>
      <c r="DI446"/>
      <c r="DJ446"/>
      <c r="DK446"/>
      <c r="DL446"/>
      <c r="DM446"/>
      <c r="DN446"/>
      <c r="DO446"/>
      <c r="DP446"/>
      <c r="DQ446"/>
      <c r="DR446"/>
      <c r="DS446"/>
      <c r="DT446"/>
      <c r="DU446"/>
      <c r="DV446"/>
      <c r="DW446"/>
      <c r="DX446"/>
      <c r="DY446"/>
      <c r="DZ446"/>
      <c r="EA446"/>
      <c r="EB446"/>
      <c r="EC446"/>
      <c r="ED446"/>
      <c r="EE446"/>
      <c r="EF446"/>
      <c r="EG446"/>
      <c r="EH446"/>
      <c r="EI446"/>
      <c r="EJ446"/>
      <c r="EK446"/>
      <c r="EL446"/>
      <c r="EM446"/>
      <c r="EN446"/>
      <c r="EO446"/>
      <c r="EP446"/>
      <c r="EQ446"/>
      <c r="ER446"/>
      <c r="ES446"/>
      <c r="ET446"/>
      <c r="EU446"/>
      <c r="EV446"/>
      <c r="EW446"/>
      <c r="EX446"/>
      <c r="EY446"/>
      <c r="EZ446"/>
      <c r="FA446"/>
      <c r="FB446"/>
      <c r="FC446"/>
      <c r="FD446"/>
      <c r="FE446"/>
      <c r="FF446"/>
      <c r="FG446"/>
      <c r="FH446"/>
      <c r="FI446"/>
      <c r="FJ446"/>
      <c r="FK446"/>
      <c r="FL446"/>
      <c r="FM446"/>
      <c r="FN446"/>
      <c r="FO446"/>
      <c r="FP446"/>
      <c r="FQ446"/>
      <c r="FR446"/>
      <c r="FS446"/>
    </row>
    <row r="447" spans="1:175">
      <c r="A447" s="242">
        <v>83</v>
      </c>
      <c r="B447" s="242" t="s">
        <v>190</v>
      </c>
      <c r="C447" s="242" t="s">
        <v>114</v>
      </c>
      <c r="D447" s="233">
        <v>18</v>
      </c>
      <c r="E447" s="233">
        <v>18</v>
      </c>
      <c r="F447" s="233">
        <v>18</v>
      </c>
      <c r="G447" s="233"/>
      <c r="H447" s="233"/>
      <c r="I447" s="233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  <c r="CQ447"/>
      <c r="CR447"/>
      <c r="CS447"/>
      <c r="CT447"/>
      <c r="CU447"/>
      <c r="CV447"/>
      <c r="CW447"/>
      <c r="CX447"/>
      <c r="CY447"/>
      <c r="CZ447"/>
      <c r="DA447"/>
      <c r="DB447"/>
      <c r="DC447"/>
      <c r="DD447"/>
      <c r="DE447"/>
      <c r="DF447"/>
      <c r="DG447"/>
      <c r="DH447"/>
      <c r="DI447"/>
      <c r="DJ447"/>
      <c r="DK447"/>
      <c r="DL447"/>
      <c r="DM447"/>
      <c r="DN447"/>
      <c r="DO447"/>
      <c r="DP447"/>
      <c r="DQ447"/>
      <c r="DR447"/>
      <c r="DS447"/>
      <c r="DT447"/>
      <c r="DU447"/>
      <c r="DV447"/>
      <c r="DW447"/>
      <c r="DX447"/>
      <c r="DY447"/>
      <c r="DZ447"/>
      <c r="EA447"/>
      <c r="EB447"/>
      <c r="EC447"/>
      <c r="ED447"/>
      <c r="EE447"/>
      <c r="EF447"/>
      <c r="EG447"/>
      <c r="EH447"/>
      <c r="EI447"/>
      <c r="EJ447"/>
      <c r="EK447"/>
      <c r="EL447"/>
      <c r="EM447"/>
      <c r="EN447"/>
      <c r="EO447"/>
      <c r="EP447"/>
      <c r="EQ447"/>
      <c r="ER447"/>
      <c r="ES447"/>
      <c r="ET447"/>
      <c r="EU447"/>
      <c r="EV447"/>
      <c r="EW447"/>
      <c r="EX447"/>
      <c r="EY447"/>
      <c r="EZ447"/>
      <c r="FA447"/>
      <c r="FB447"/>
      <c r="FC447"/>
      <c r="FD447"/>
      <c r="FE447"/>
      <c r="FF447"/>
      <c r="FG447"/>
      <c r="FH447"/>
      <c r="FI447"/>
      <c r="FJ447"/>
      <c r="FK447"/>
      <c r="FL447"/>
      <c r="FM447"/>
      <c r="FN447"/>
      <c r="FO447"/>
      <c r="FP447"/>
      <c r="FQ447"/>
      <c r="FR447"/>
      <c r="FS447"/>
    </row>
    <row r="448" spans="1:175">
      <c r="A448" s="242">
        <v>83</v>
      </c>
      <c r="B448" s="242" t="s">
        <v>179</v>
      </c>
      <c r="C448" s="242" t="s">
        <v>114</v>
      </c>
      <c r="D448" s="233">
        <v>12</v>
      </c>
      <c r="E448" s="233">
        <v>12</v>
      </c>
      <c r="F448" s="233">
        <v>12</v>
      </c>
      <c r="G448" s="233"/>
      <c r="H448" s="233"/>
      <c r="I448" s="233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P448"/>
      <c r="CQ448"/>
      <c r="CR448"/>
      <c r="CS448"/>
      <c r="CT448"/>
      <c r="CU448"/>
      <c r="CV448"/>
      <c r="CW448"/>
      <c r="CX448"/>
      <c r="CY448"/>
      <c r="CZ448"/>
      <c r="DA448"/>
      <c r="DB448"/>
      <c r="DC448"/>
      <c r="DD448"/>
      <c r="DE448"/>
      <c r="DF448"/>
      <c r="DG448"/>
      <c r="DH448"/>
      <c r="DI448"/>
      <c r="DJ448"/>
      <c r="DK448"/>
      <c r="DL448"/>
      <c r="DM448"/>
      <c r="DN448"/>
      <c r="DO448"/>
      <c r="DP448"/>
      <c r="DQ448"/>
      <c r="DR448"/>
      <c r="DS448"/>
      <c r="DT448"/>
      <c r="DU448"/>
      <c r="DV448"/>
      <c r="DW448"/>
      <c r="DX448"/>
      <c r="DY448"/>
      <c r="DZ448"/>
      <c r="EA448"/>
      <c r="EB448"/>
      <c r="EC448"/>
      <c r="ED448"/>
      <c r="EE448"/>
      <c r="EF448"/>
      <c r="EG448"/>
      <c r="EH448"/>
      <c r="EI448"/>
      <c r="EJ448"/>
      <c r="EK448"/>
      <c r="EL448"/>
      <c r="EM448"/>
      <c r="EN448"/>
      <c r="EO448"/>
      <c r="EP448"/>
      <c r="EQ448"/>
      <c r="ER448"/>
      <c r="ES448"/>
      <c r="ET448"/>
      <c r="EU448"/>
      <c r="EV448"/>
      <c r="EW448"/>
      <c r="EX448"/>
      <c r="EY448"/>
      <c r="EZ448"/>
      <c r="FA448"/>
      <c r="FB448"/>
      <c r="FC448"/>
      <c r="FD448"/>
      <c r="FE448"/>
      <c r="FF448"/>
      <c r="FG448"/>
      <c r="FH448"/>
      <c r="FI448"/>
      <c r="FJ448"/>
      <c r="FK448"/>
      <c r="FL448"/>
      <c r="FM448"/>
      <c r="FN448"/>
      <c r="FO448"/>
      <c r="FP448"/>
      <c r="FQ448"/>
      <c r="FR448"/>
      <c r="FS448"/>
    </row>
    <row r="449" spans="1:175">
      <c r="A449" s="242">
        <v>83</v>
      </c>
      <c r="B449" s="242" t="s">
        <v>176</v>
      </c>
      <c r="C449" s="242" t="s">
        <v>114</v>
      </c>
      <c r="D449" s="233">
        <v>10</v>
      </c>
      <c r="E449" s="233">
        <v>10</v>
      </c>
      <c r="F449" s="233">
        <v>10</v>
      </c>
      <c r="G449" s="233"/>
      <c r="H449" s="233"/>
      <c r="I449" s="233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  <c r="CQ449"/>
      <c r="CR449"/>
      <c r="CS449"/>
      <c r="CT449"/>
      <c r="CU449"/>
      <c r="CV449"/>
      <c r="CW449"/>
      <c r="CX449"/>
      <c r="CY449"/>
      <c r="CZ449"/>
      <c r="DA449"/>
      <c r="DB449"/>
      <c r="DC449"/>
      <c r="DD449"/>
      <c r="DE449"/>
      <c r="DF449"/>
      <c r="DG449"/>
      <c r="DH449"/>
      <c r="DI449"/>
      <c r="DJ449"/>
      <c r="DK449"/>
      <c r="DL449"/>
      <c r="DM449"/>
      <c r="DN449"/>
      <c r="DO449"/>
      <c r="DP449"/>
      <c r="DQ449"/>
      <c r="DR449"/>
      <c r="DS449"/>
      <c r="DT449"/>
      <c r="DU449"/>
      <c r="DV449"/>
      <c r="DW449"/>
      <c r="DX449"/>
      <c r="DY449"/>
      <c r="DZ449"/>
      <c r="EA449"/>
      <c r="EB449"/>
      <c r="EC449"/>
      <c r="ED449"/>
      <c r="EE449"/>
      <c r="EF449"/>
      <c r="EG449"/>
      <c r="EH449"/>
      <c r="EI449"/>
      <c r="EJ449"/>
      <c r="EK449"/>
      <c r="EL449"/>
      <c r="EM449"/>
      <c r="EN449"/>
      <c r="EO449"/>
      <c r="EP449"/>
      <c r="EQ449"/>
      <c r="ER449"/>
      <c r="ES449"/>
      <c r="ET449"/>
      <c r="EU449"/>
      <c r="EV449"/>
      <c r="EW449"/>
      <c r="EX449"/>
      <c r="EY449"/>
      <c r="EZ449"/>
      <c r="FA449"/>
      <c r="FB449"/>
      <c r="FC449"/>
      <c r="FD449"/>
      <c r="FE449"/>
      <c r="FF449"/>
      <c r="FG449"/>
      <c r="FH449"/>
      <c r="FI449"/>
      <c r="FJ449"/>
      <c r="FK449"/>
      <c r="FL449"/>
      <c r="FM449"/>
      <c r="FN449"/>
      <c r="FO449"/>
      <c r="FP449"/>
      <c r="FQ449"/>
      <c r="FR449"/>
      <c r="FS449"/>
    </row>
    <row r="450" spans="1:175">
      <c r="A450" s="242">
        <v>91</v>
      </c>
      <c r="B450" s="242" t="s">
        <v>176</v>
      </c>
      <c r="C450" s="242" t="s">
        <v>142</v>
      </c>
      <c r="D450" s="233">
        <v>12</v>
      </c>
      <c r="E450" s="233">
        <v>12</v>
      </c>
      <c r="F450" s="233">
        <v>12</v>
      </c>
      <c r="G450" s="233"/>
      <c r="H450" s="233"/>
      <c r="I450" s="233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  <c r="CH450"/>
      <c r="CI450"/>
      <c r="CJ450"/>
      <c r="CK450"/>
      <c r="CL450"/>
      <c r="CM450"/>
      <c r="CN450"/>
      <c r="CO450"/>
      <c r="CP450"/>
      <c r="CQ450"/>
      <c r="CR450"/>
      <c r="CS450"/>
      <c r="CT450"/>
      <c r="CU450"/>
      <c r="CV450"/>
      <c r="CW450"/>
      <c r="CX450"/>
      <c r="CY450"/>
      <c r="CZ450"/>
      <c r="DA450"/>
      <c r="DB450"/>
      <c r="DC450"/>
      <c r="DD450"/>
      <c r="DE450"/>
      <c r="DF450"/>
      <c r="DG450"/>
      <c r="DH450"/>
      <c r="DI450"/>
      <c r="DJ450"/>
      <c r="DK450"/>
      <c r="DL450"/>
      <c r="DM450"/>
      <c r="DN450"/>
      <c r="DO450"/>
      <c r="DP450"/>
      <c r="DQ450"/>
      <c r="DR450"/>
      <c r="DS450"/>
      <c r="DT450"/>
      <c r="DU450"/>
      <c r="DV450"/>
      <c r="DW450"/>
      <c r="DX450"/>
      <c r="DY450"/>
      <c r="DZ450"/>
      <c r="EA450"/>
      <c r="EB450"/>
      <c r="EC450"/>
      <c r="ED450"/>
      <c r="EE450"/>
      <c r="EF450"/>
      <c r="EG450"/>
      <c r="EH450"/>
      <c r="EI450"/>
      <c r="EJ450"/>
      <c r="EK450"/>
      <c r="EL450"/>
      <c r="EM450"/>
      <c r="EN450"/>
      <c r="EO450"/>
      <c r="EP450"/>
      <c r="EQ450"/>
      <c r="ER450"/>
      <c r="ES450"/>
      <c r="ET450"/>
      <c r="EU450"/>
      <c r="EV450"/>
      <c r="EW450"/>
      <c r="EX450"/>
      <c r="EY450"/>
      <c r="EZ450"/>
      <c r="FA450"/>
      <c r="FB450"/>
      <c r="FC450"/>
      <c r="FD450"/>
      <c r="FE450"/>
      <c r="FF450"/>
      <c r="FG450"/>
      <c r="FH450"/>
      <c r="FI450"/>
      <c r="FJ450"/>
      <c r="FK450"/>
      <c r="FL450"/>
      <c r="FM450"/>
      <c r="FN450"/>
      <c r="FO450"/>
      <c r="FP450"/>
      <c r="FQ450"/>
      <c r="FR450"/>
      <c r="FS450"/>
    </row>
    <row r="451" spans="1:175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  <c r="CQ451"/>
      <c r="CR451"/>
      <c r="CS451"/>
      <c r="CT451"/>
      <c r="CU451"/>
      <c r="CV451"/>
      <c r="CW451"/>
      <c r="CX451"/>
      <c r="CY451"/>
      <c r="CZ451"/>
      <c r="DA451"/>
      <c r="DB451"/>
      <c r="DC451"/>
      <c r="DD451"/>
      <c r="DE451"/>
      <c r="DF451"/>
      <c r="DG451"/>
      <c r="DH451"/>
      <c r="DI451"/>
      <c r="DJ451"/>
      <c r="DK451"/>
      <c r="DL451"/>
      <c r="DM451"/>
      <c r="DN451"/>
      <c r="DO451"/>
      <c r="DP451"/>
      <c r="DQ451"/>
      <c r="DR451"/>
      <c r="DS451"/>
      <c r="DT451"/>
      <c r="DU451"/>
      <c r="DV451"/>
      <c r="DW451"/>
      <c r="DX451"/>
      <c r="DY451"/>
      <c r="DZ451"/>
      <c r="EA451"/>
      <c r="EB451"/>
      <c r="EC451"/>
      <c r="ED451"/>
      <c r="EE451"/>
      <c r="EF451"/>
      <c r="EG451"/>
      <c r="EH451"/>
      <c r="EI451"/>
      <c r="EJ451"/>
      <c r="EK451"/>
      <c r="EL451"/>
      <c r="EM451"/>
      <c r="EN451"/>
      <c r="EO451"/>
      <c r="EP451"/>
      <c r="EQ451"/>
      <c r="ER451"/>
      <c r="ES451"/>
      <c r="ET451"/>
      <c r="EU451"/>
      <c r="EV451"/>
      <c r="EW451"/>
      <c r="EX451"/>
      <c r="EY451"/>
      <c r="EZ451"/>
      <c r="FA451"/>
      <c r="FB451"/>
      <c r="FC451"/>
      <c r="FD451"/>
      <c r="FE451"/>
      <c r="FF451"/>
      <c r="FG451"/>
      <c r="FH451"/>
      <c r="FI451"/>
      <c r="FJ451"/>
      <c r="FK451"/>
      <c r="FL451"/>
      <c r="FM451"/>
      <c r="FN451"/>
      <c r="FO451"/>
      <c r="FP451"/>
      <c r="FQ451"/>
      <c r="FR451"/>
      <c r="FS451"/>
    </row>
    <row r="452" spans="1:175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  <c r="CQ452"/>
      <c r="CR452"/>
      <c r="CS452"/>
      <c r="CT452"/>
      <c r="CU452"/>
      <c r="CV452"/>
      <c r="CW452"/>
      <c r="CX452"/>
      <c r="CY452"/>
      <c r="CZ452"/>
      <c r="DA452"/>
      <c r="DB452"/>
      <c r="DC452"/>
      <c r="DD452"/>
      <c r="DE452"/>
      <c r="DF452"/>
      <c r="DG452"/>
      <c r="DH452"/>
      <c r="DI452"/>
      <c r="DJ452"/>
      <c r="DK452"/>
      <c r="DL452"/>
      <c r="DM452"/>
      <c r="DN452"/>
      <c r="DO452"/>
      <c r="DP452"/>
      <c r="DQ452"/>
      <c r="DR452"/>
      <c r="DS452"/>
      <c r="DT452"/>
      <c r="DU452"/>
      <c r="DV452"/>
      <c r="DW452"/>
      <c r="DX452"/>
      <c r="DY452"/>
      <c r="DZ452"/>
      <c r="EA452"/>
      <c r="EB452"/>
      <c r="EC452"/>
      <c r="ED452"/>
      <c r="EE452"/>
      <c r="EF452"/>
      <c r="EG452"/>
      <c r="EH452"/>
      <c r="EI452"/>
      <c r="EJ452"/>
      <c r="EK452"/>
      <c r="EL452"/>
      <c r="EM452"/>
      <c r="EN452"/>
      <c r="EO452"/>
      <c r="EP452"/>
      <c r="EQ452"/>
      <c r="ER452"/>
      <c r="ES452"/>
      <c r="ET452"/>
      <c r="EU452"/>
      <c r="EV452"/>
      <c r="EW452"/>
      <c r="EX452"/>
      <c r="EY452"/>
      <c r="EZ452"/>
      <c r="FA452"/>
      <c r="FB452"/>
      <c r="FC452"/>
      <c r="FD452"/>
      <c r="FE452"/>
      <c r="FF452"/>
      <c r="FG452"/>
      <c r="FH452"/>
      <c r="FI452"/>
      <c r="FJ452"/>
      <c r="FK452"/>
      <c r="FL452"/>
      <c r="FM452"/>
      <c r="FN452"/>
      <c r="FO452"/>
      <c r="FP452"/>
      <c r="FQ452"/>
      <c r="FR452"/>
      <c r="FS452"/>
    </row>
    <row r="453" spans="1:175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  <c r="CQ453"/>
      <c r="CR453"/>
      <c r="CS453"/>
      <c r="CT453"/>
      <c r="CU453"/>
      <c r="CV453"/>
      <c r="CW453"/>
      <c r="CX453"/>
      <c r="CY453"/>
      <c r="CZ453"/>
      <c r="DA453"/>
      <c r="DB453"/>
      <c r="DC453"/>
      <c r="DD453"/>
      <c r="DE453"/>
      <c r="DF453"/>
      <c r="DG453"/>
      <c r="DH453"/>
      <c r="DI453"/>
      <c r="DJ453"/>
      <c r="DK453"/>
      <c r="DL453"/>
      <c r="DM453"/>
      <c r="DN453"/>
      <c r="DO453"/>
      <c r="DP453"/>
      <c r="DQ453"/>
      <c r="DR453"/>
      <c r="DS453"/>
      <c r="DT453"/>
      <c r="DU453"/>
      <c r="DV453"/>
      <c r="DW453"/>
      <c r="DX453"/>
      <c r="DY453"/>
      <c r="DZ453"/>
      <c r="EA453"/>
      <c r="EB453"/>
      <c r="EC453"/>
      <c r="ED453"/>
      <c r="EE453"/>
      <c r="EF453"/>
      <c r="EG453"/>
      <c r="EH453"/>
      <c r="EI453"/>
      <c r="EJ453"/>
      <c r="EK453"/>
      <c r="EL453"/>
      <c r="EM453"/>
      <c r="EN453"/>
      <c r="EO453"/>
      <c r="EP453"/>
      <c r="EQ453"/>
      <c r="ER453"/>
      <c r="ES453"/>
      <c r="ET453"/>
      <c r="EU453"/>
      <c r="EV453"/>
      <c r="EW453"/>
      <c r="EX453"/>
      <c r="EY453"/>
      <c r="EZ453"/>
      <c r="FA453"/>
      <c r="FB453"/>
      <c r="FC453"/>
      <c r="FD453"/>
      <c r="FE453"/>
      <c r="FF453"/>
      <c r="FG453"/>
      <c r="FH453"/>
      <c r="FI453"/>
      <c r="FJ453"/>
      <c r="FK453"/>
      <c r="FL453"/>
      <c r="FM453"/>
      <c r="FN453"/>
      <c r="FO453"/>
      <c r="FP453"/>
      <c r="FQ453"/>
      <c r="FR453"/>
      <c r="FS453"/>
    </row>
    <row r="454" spans="1:175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P454"/>
      <c r="CQ454"/>
      <c r="CR454"/>
      <c r="CS454"/>
      <c r="CT454"/>
      <c r="CU454"/>
      <c r="CV454"/>
      <c r="CW454"/>
      <c r="CX454"/>
      <c r="CY454"/>
      <c r="CZ454"/>
      <c r="DA454"/>
      <c r="DB454"/>
      <c r="DC454"/>
      <c r="DD454"/>
      <c r="DE454"/>
      <c r="DF454"/>
      <c r="DG454"/>
      <c r="DH454"/>
      <c r="DI454"/>
      <c r="DJ454"/>
      <c r="DK454"/>
      <c r="DL454"/>
      <c r="DM454"/>
      <c r="DN454"/>
      <c r="DO454"/>
      <c r="DP454"/>
      <c r="DQ454"/>
      <c r="DR454"/>
      <c r="DS454"/>
      <c r="DT454"/>
      <c r="DU454"/>
      <c r="DV454"/>
      <c r="DW454"/>
      <c r="DX454"/>
      <c r="DY454"/>
      <c r="DZ454"/>
      <c r="EA454"/>
      <c r="EB454"/>
      <c r="EC454"/>
      <c r="ED454"/>
      <c r="EE454"/>
      <c r="EF454"/>
      <c r="EG454"/>
      <c r="EH454"/>
      <c r="EI454"/>
      <c r="EJ454"/>
      <c r="EK454"/>
      <c r="EL454"/>
      <c r="EM454"/>
      <c r="EN454"/>
      <c r="EO454"/>
      <c r="EP454"/>
      <c r="EQ454"/>
      <c r="ER454"/>
      <c r="ES454"/>
      <c r="ET454"/>
      <c r="EU454"/>
      <c r="EV454"/>
      <c r="EW454"/>
      <c r="EX454"/>
      <c r="EY454"/>
      <c r="EZ454"/>
      <c r="FA454"/>
      <c r="FB454"/>
      <c r="FC454"/>
      <c r="FD454"/>
      <c r="FE454"/>
      <c r="FF454"/>
      <c r="FG454"/>
      <c r="FH454"/>
      <c r="FI454"/>
      <c r="FJ454"/>
      <c r="FK454"/>
      <c r="FL454"/>
      <c r="FM454"/>
      <c r="FN454"/>
      <c r="FO454"/>
      <c r="FP454"/>
      <c r="FQ454"/>
      <c r="FR454"/>
      <c r="FS454"/>
    </row>
    <row r="455" spans="1:175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  <c r="CQ455"/>
      <c r="CR455"/>
      <c r="CS455"/>
      <c r="CT455"/>
      <c r="CU455"/>
      <c r="CV455"/>
      <c r="CW455"/>
      <c r="CX455"/>
      <c r="CY455"/>
      <c r="CZ455"/>
      <c r="DA455"/>
      <c r="DB455"/>
      <c r="DC455"/>
      <c r="DD455"/>
      <c r="DE455"/>
      <c r="DF455"/>
      <c r="DG455"/>
      <c r="DH455"/>
      <c r="DI455"/>
      <c r="DJ455"/>
      <c r="DK455"/>
      <c r="DL455"/>
      <c r="DM455"/>
      <c r="DN455"/>
      <c r="DO455"/>
      <c r="DP455"/>
      <c r="DQ455"/>
      <c r="DR455"/>
      <c r="DS455"/>
      <c r="DT455"/>
      <c r="DU455"/>
      <c r="DV455"/>
      <c r="DW455"/>
      <c r="DX455"/>
      <c r="DY455"/>
      <c r="DZ455"/>
      <c r="EA455"/>
      <c r="EB455"/>
      <c r="EC455"/>
      <c r="ED455"/>
      <c r="EE455"/>
      <c r="EF455"/>
      <c r="EG455"/>
      <c r="EH455"/>
      <c r="EI455"/>
      <c r="EJ455"/>
      <c r="EK455"/>
      <c r="EL455"/>
      <c r="EM455"/>
      <c r="EN455"/>
      <c r="EO455"/>
      <c r="EP455"/>
      <c r="EQ455"/>
      <c r="ER455"/>
      <c r="ES455"/>
      <c r="ET455"/>
      <c r="EU455"/>
      <c r="EV455"/>
      <c r="EW455"/>
      <c r="EX455"/>
      <c r="EY455"/>
      <c r="EZ455"/>
      <c r="FA455"/>
      <c r="FB455"/>
      <c r="FC455"/>
      <c r="FD455"/>
      <c r="FE455"/>
      <c r="FF455"/>
      <c r="FG455"/>
      <c r="FH455"/>
      <c r="FI455"/>
      <c r="FJ455"/>
      <c r="FK455"/>
      <c r="FL455"/>
      <c r="FM455"/>
      <c r="FN455"/>
      <c r="FO455"/>
      <c r="FP455"/>
      <c r="FQ455"/>
      <c r="FR455"/>
      <c r="FS455"/>
    </row>
    <row r="456" spans="1:175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  <c r="CH456"/>
      <c r="CI456"/>
      <c r="CJ456"/>
      <c r="CK456"/>
      <c r="CL456"/>
      <c r="CM456"/>
      <c r="CN456"/>
      <c r="CO456"/>
      <c r="CP456"/>
      <c r="CQ456"/>
      <c r="CR456"/>
      <c r="CS456"/>
      <c r="CT456"/>
      <c r="CU456"/>
      <c r="CV456"/>
      <c r="CW456"/>
      <c r="CX456"/>
      <c r="CY456"/>
      <c r="CZ456"/>
      <c r="DA456"/>
      <c r="DB456"/>
      <c r="DC456"/>
      <c r="DD456"/>
      <c r="DE456"/>
      <c r="DF456"/>
      <c r="DG456"/>
      <c r="DH456"/>
      <c r="DI456"/>
      <c r="DJ456"/>
      <c r="DK456"/>
      <c r="DL456"/>
      <c r="DM456"/>
      <c r="DN456"/>
      <c r="DO456"/>
      <c r="DP456"/>
      <c r="DQ456"/>
      <c r="DR456"/>
      <c r="DS456"/>
      <c r="DT456"/>
      <c r="DU456"/>
      <c r="DV456"/>
      <c r="DW456"/>
      <c r="DX456"/>
      <c r="DY456"/>
      <c r="DZ456"/>
      <c r="EA456"/>
      <c r="EB456"/>
      <c r="EC456"/>
      <c r="ED456"/>
      <c r="EE456"/>
      <c r="EF456"/>
      <c r="EG456"/>
      <c r="EH456"/>
      <c r="EI456"/>
      <c r="EJ456"/>
      <c r="EK456"/>
      <c r="EL456"/>
      <c r="EM456"/>
      <c r="EN456"/>
      <c r="EO456"/>
      <c r="EP456"/>
      <c r="EQ456"/>
      <c r="ER456"/>
      <c r="ES456"/>
      <c r="ET456"/>
      <c r="EU456"/>
      <c r="EV456"/>
      <c r="EW456"/>
      <c r="EX456"/>
      <c r="EY456"/>
      <c r="EZ456"/>
      <c r="FA456"/>
      <c r="FB456"/>
      <c r="FC456"/>
      <c r="FD456"/>
      <c r="FE456"/>
      <c r="FF456"/>
      <c r="FG456"/>
      <c r="FH456"/>
      <c r="FI456"/>
      <c r="FJ456"/>
      <c r="FK456"/>
      <c r="FL456"/>
      <c r="FM456"/>
      <c r="FN456"/>
      <c r="FO456"/>
      <c r="FP456"/>
      <c r="FQ456"/>
      <c r="FR456"/>
      <c r="FS456"/>
    </row>
    <row r="457" spans="1:175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  <c r="CH457"/>
      <c r="CI457"/>
      <c r="CJ457"/>
      <c r="CK457"/>
      <c r="CL457"/>
      <c r="CM457"/>
      <c r="CN457"/>
      <c r="CO457"/>
      <c r="CP457"/>
      <c r="CQ457"/>
      <c r="CR457"/>
      <c r="CS457"/>
      <c r="CT457"/>
      <c r="CU457"/>
      <c r="CV457"/>
      <c r="CW457"/>
      <c r="CX457"/>
      <c r="CY457"/>
      <c r="CZ457"/>
      <c r="DA457"/>
      <c r="DB457"/>
      <c r="DC457"/>
      <c r="DD457"/>
      <c r="DE457"/>
      <c r="DF457"/>
      <c r="DG457"/>
      <c r="DH457"/>
      <c r="DI457"/>
      <c r="DJ457"/>
      <c r="DK457"/>
      <c r="DL457"/>
      <c r="DM457"/>
      <c r="DN457"/>
      <c r="DO457"/>
      <c r="DP457"/>
      <c r="DQ457"/>
      <c r="DR457"/>
      <c r="DS457"/>
      <c r="DT457"/>
      <c r="DU457"/>
      <c r="DV457"/>
      <c r="DW457"/>
      <c r="DX457"/>
      <c r="DY457"/>
      <c r="DZ457"/>
      <c r="EA457"/>
      <c r="EB457"/>
      <c r="EC457"/>
      <c r="ED457"/>
      <c r="EE457"/>
      <c r="EF457"/>
      <c r="EG457"/>
      <c r="EH457"/>
      <c r="EI457"/>
      <c r="EJ457"/>
      <c r="EK457"/>
      <c r="EL457"/>
      <c r="EM457"/>
      <c r="EN457"/>
      <c r="EO457"/>
      <c r="EP457"/>
      <c r="EQ457"/>
      <c r="ER457"/>
      <c r="ES457"/>
      <c r="ET457"/>
      <c r="EU457"/>
      <c r="EV457"/>
      <c r="EW457"/>
      <c r="EX457"/>
      <c r="EY457"/>
      <c r="EZ457"/>
      <c r="FA457"/>
      <c r="FB457"/>
      <c r="FC457"/>
      <c r="FD457"/>
      <c r="FE457"/>
      <c r="FF457"/>
      <c r="FG457"/>
      <c r="FH457"/>
      <c r="FI457"/>
      <c r="FJ457"/>
      <c r="FK457"/>
      <c r="FL457"/>
      <c r="FM457"/>
      <c r="FN457"/>
      <c r="FO457"/>
      <c r="FP457"/>
      <c r="FQ457"/>
      <c r="FR457"/>
      <c r="FS457"/>
    </row>
    <row r="458" spans="1:175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  <c r="CQ458"/>
      <c r="CR458"/>
      <c r="CS458"/>
      <c r="CT458"/>
      <c r="CU458"/>
      <c r="CV458"/>
      <c r="CW458"/>
      <c r="CX458"/>
      <c r="CY458"/>
      <c r="CZ458"/>
      <c r="DA458"/>
      <c r="DB458"/>
      <c r="DC458"/>
      <c r="DD458"/>
      <c r="DE458"/>
      <c r="DF458"/>
      <c r="DG458"/>
      <c r="DH458"/>
      <c r="DI458"/>
      <c r="DJ458"/>
      <c r="DK458"/>
      <c r="DL458"/>
      <c r="DM458"/>
      <c r="DN458"/>
      <c r="DO458"/>
      <c r="DP458"/>
      <c r="DQ458"/>
      <c r="DR458"/>
      <c r="DS458"/>
      <c r="DT458"/>
      <c r="DU458"/>
      <c r="DV458"/>
      <c r="DW458"/>
      <c r="DX458"/>
      <c r="DY458"/>
      <c r="DZ458"/>
      <c r="EA458"/>
      <c r="EB458"/>
      <c r="EC458"/>
      <c r="ED458"/>
      <c r="EE458"/>
      <c r="EF458"/>
      <c r="EG458"/>
      <c r="EH458"/>
      <c r="EI458"/>
      <c r="EJ458"/>
      <c r="EK458"/>
      <c r="EL458"/>
      <c r="EM458"/>
      <c r="EN458"/>
      <c r="EO458"/>
      <c r="EP458"/>
      <c r="EQ458"/>
      <c r="ER458"/>
      <c r="ES458"/>
      <c r="ET458"/>
      <c r="EU458"/>
      <c r="EV458"/>
      <c r="EW458"/>
      <c r="EX458"/>
      <c r="EY458"/>
      <c r="EZ458"/>
      <c r="FA458"/>
      <c r="FB458"/>
      <c r="FC458"/>
      <c r="FD458"/>
      <c r="FE458"/>
      <c r="FF458"/>
      <c r="FG458"/>
      <c r="FH458"/>
      <c r="FI458"/>
      <c r="FJ458"/>
      <c r="FK458"/>
      <c r="FL458"/>
      <c r="FM458"/>
      <c r="FN458"/>
      <c r="FO458"/>
      <c r="FP458"/>
      <c r="FQ458"/>
      <c r="FR458"/>
      <c r="FS458"/>
    </row>
    <row r="459" spans="1:175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  <c r="CH459"/>
      <c r="CI459"/>
      <c r="CJ459"/>
      <c r="CK459"/>
      <c r="CL459"/>
      <c r="CM459"/>
      <c r="CN459"/>
      <c r="CO459"/>
      <c r="CP459"/>
      <c r="CQ459"/>
      <c r="CR459"/>
      <c r="CS459"/>
      <c r="CT459"/>
      <c r="CU459"/>
      <c r="CV459"/>
      <c r="CW459"/>
      <c r="CX459"/>
      <c r="CY459"/>
      <c r="CZ459"/>
      <c r="DA459"/>
      <c r="DB459"/>
      <c r="DC459"/>
      <c r="DD459"/>
      <c r="DE459"/>
      <c r="DF459"/>
      <c r="DG459"/>
      <c r="DH459"/>
      <c r="DI459"/>
      <c r="DJ459"/>
      <c r="DK459"/>
      <c r="DL459"/>
      <c r="DM459"/>
      <c r="DN459"/>
      <c r="DO459"/>
      <c r="DP459"/>
      <c r="DQ459"/>
      <c r="DR459"/>
      <c r="DS459"/>
      <c r="DT459"/>
      <c r="DU459"/>
      <c r="DV459"/>
      <c r="DW459"/>
      <c r="DX459"/>
      <c r="DY459"/>
      <c r="DZ459"/>
      <c r="EA459"/>
      <c r="EB459"/>
      <c r="EC459"/>
      <c r="ED459"/>
      <c r="EE459"/>
      <c r="EF459"/>
      <c r="EG459"/>
      <c r="EH459"/>
      <c r="EI459"/>
      <c r="EJ459"/>
      <c r="EK459"/>
      <c r="EL459"/>
      <c r="EM459"/>
      <c r="EN459"/>
      <c r="EO459"/>
      <c r="EP459"/>
      <c r="EQ459"/>
      <c r="ER459"/>
      <c r="ES459"/>
      <c r="ET459"/>
      <c r="EU459"/>
      <c r="EV459"/>
      <c r="EW459"/>
      <c r="EX459"/>
      <c r="EY459"/>
      <c r="EZ459"/>
      <c r="FA459"/>
      <c r="FB459"/>
      <c r="FC459"/>
      <c r="FD459"/>
      <c r="FE459"/>
      <c r="FF459"/>
      <c r="FG459"/>
      <c r="FH459"/>
      <c r="FI459"/>
      <c r="FJ459"/>
      <c r="FK459"/>
      <c r="FL459"/>
      <c r="FM459"/>
      <c r="FN459"/>
      <c r="FO459"/>
      <c r="FP459"/>
      <c r="FQ459"/>
      <c r="FR459"/>
      <c r="FS459"/>
    </row>
    <row r="460" spans="1:175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  <c r="CK460"/>
      <c r="CL460"/>
      <c r="CM460"/>
      <c r="CN460"/>
      <c r="CO460"/>
      <c r="CP460"/>
      <c r="CQ460"/>
      <c r="CR460"/>
      <c r="CS460"/>
      <c r="CT460"/>
      <c r="CU460"/>
      <c r="CV460"/>
      <c r="CW460"/>
      <c r="CX460"/>
      <c r="CY460"/>
      <c r="CZ460"/>
      <c r="DA460"/>
      <c r="DB460"/>
      <c r="DC460"/>
      <c r="DD460"/>
      <c r="DE460"/>
      <c r="DF460"/>
      <c r="DG460"/>
      <c r="DH460"/>
      <c r="DI460"/>
      <c r="DJ460"/>
      <c r="DK460"/>
      <c r="DL460"/>
      <c r="DM460"/>
      <c r="DN460"/>
      <c r="DO460"/>
      <c r="DP460"/>
      <c r="DQ460"/>
      <c r="DR460"/>
      <c r="DS460"/>
      <c r="DT460"/>
      <c r="DU460"/>
      <c r="DV460"/>
      <c r="DW460"/>
      <c r="DX460"/>
      <c r="DY460"/>
      <c r="DZ460"/>
      <c r="EA460"/>
      <c r="EB460"/>
      <c r="EC460"/>
      <c r="ED460"/>
      <c r="EE460"/>
      <c r="EF460"/>
      <c r="EG460"/>
      <c r="EH460"/>
      <c r="EI460"/>
      <c r="EJ460"/>
      <c r="EK460"/>
      <c r="EL460"/>
      <c r="EM460"/>
      <c r="EN460"/>
      <c r="EO460"/>
      <c r="EP460"/>
      <c r="EQ460"/>
      <c r="ER460"/>
      <c r="ES460"/>
      <c r="ET460"/>
      <c r="EU460"/>
      <c r="EV460"/>
      <c r="EW460"/>
      <c r="EX460"/>
      <c r="EY460"/>
      <c r="EZ460"/>
      <c r="FA460"/>
      <c r="FB460"/>
      <c r="FC460"/>
      <c r="FD460"/>
      <c r="FE460"/>
      <c r="FF460"/>
      <c r="FG460"/>
      <c r="FH460"/>
      <c r="FI460"/>
      <c r="FJ460"/>
      <c r="FK460"/>
      <c r="FL460"/>
      <c r="FM460"/>
      <c r="FN460"/>
      <c r="FO460"/>
      <c r="FP460"/>
      <c r="FQ460"/>
      <c r="FR460"/>
      <c r="FS460"/>
    </row>
    <row r="461" spans="1:175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  <c r="CH461"/>
      <c r="CI461"/>
      <c r="CJ461"/>
      <c r="CK461"/>
      <c r="CL461"/>
      <c r="CM461"/>
      <c r="CN461"/>
      <c r="CO461"/>
      <c r="CP461"/>
      <c r="CQ461"/>
      <c r="CR461"/>
      <c r="CS461"/>
      <c r="CT461"/>
      <c r="CU461"/>
      <c r="CV461"/>
      <c r="CW461"/>
      <c r="CX461"/>
      <c r="CY461"/>
      <c r="CZ461"/>
      <c r="DA461"/>
      <c r="DB461"/>
      <c r="DC461"/>
      <c r="DD461"/>
      <c r="DE461"/>
      <c r="DF461"/>
      <c r="DG461"/>
      <c r="DH461"/>
      <c r="DI461"/>
      <c r="DJ461"/>
      <c r="DK461"/>
      <c r="DL461"/>
      <c r="DM461"/>
      <c r="DN461"/>
      <c r="DO461"/>
      <c r="DP461"/>
      <c r="DQ461"/>
      <c r="DR461"/>
      <c r="DS461"/>
      <c r="DT461"/>
      <c r="DU461"/>
      <c r="DV461"/>
      <c r="DW461"/>
      <c r="DX461"/>
      <c r="DY461"/>
      <c r="DZ461"/>
      <c r="EA461"/>
      <c r="EB461"/>
      <c r="EC461"/>
      <c r="ED461"/>
      <c r="EE461"/>
      <c r="EF461"/>
      <c r="EG461"/>
      <c r="EH461"/>
      <c r="EI461"/>
      <c r="EJ461"/>
      <c r="EK461"/>
      <c r="EL461"/>
      <c r="EM461"/>
      <c r="EN461"/>
      <c r="EO461"/>
      <c r="EP461"/>
      <c r="EQ461"/>
      <c r="ER461"/>
      <c r="ES461"/>
      <c r="ET461"/>
      <c r="EU461"/>
      <c r="EV461"/>
      <c r="EW461"/>
      <c r="EX461"/>
      <c r="EY461"/>
      <c r="EZ461"/>
      <c r="FA461"/>
      <c r="FB461"/>
      <c r="FC461"/>
      <c r="FD461"/>
      <c r="FE461"/>
      <c r="FF461"/>
      <c r="FG461"/>
      <c r="FH461"/>
      <c r="FI461"/>
      <c r="FJ461"/>
      <c r="FK461"/>
      <c r="FL461"/>
      <c r="FM461"/>
      <c r="FN461"/>
      <c r="FO461"/>
      <c r="FP461"/>
      <c r="FQ461"/>
      <c r="FR461"/>
      <c r="FS461"/>
    </row>
    <row r="462" spans="1:175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  <c r="CH462"/>
      <c r="CI462"/>
      <c r="CJ462"/>
      <c r="CK462"/>
      <c r="CL462"/>
      <c r="CM462"/>
      <c r="CN462"/>
      <c r="CO462"/>
      <c r="CP462"/>
      <c r="CQ462"/>
      <c r="CR462"/>
      <c r="CS462"/>
      <c r="CT462"/>
      <c r="CU462"/>
      <c r="CV462"/>
      <c r="CW462"/>
      <c r="CX462"/>
      <c r="CY462"/>
      <c r="CZ462"/>
      <c r="DA462"/>
      <c r="DB462"/>
      <c r="DC462"/>
      <c r="DD462"/>
      <c r="DE462"/>
      <c r="DF462"/>
      <c r="DG462"/>
      <c r="DH462"/>
      <c r="DI462"/>
      <c r="DJ462"/>
      <c r="DK462"/>
      <c r="DL462"/>
      <c r="DM462"/>
      <c r="DN462"/>
      <c r="DO462"/>
      <c r="DP462"/>
      <c r="DQ462"/>
      <c r="DR462"/>
      <c r="DS462"/>
      <c r="DT462"/>
      <c r="DU462"/>
      <c r="DV462"/>
      <c r="DW462"/>
      <c r="DX462"/>
      <c r="DY462"/>
      <c r="DZ462"/>
      <c r="EA462"/>
      <c r="EB462"/>
      <c r="EC462"/>
      <c r="ED462"/>
      <c r="EE462"/>
      <c r="EF462"/>
      <c r="EG462"/>
      <c r="EH462"/>
      <c r="EI462"/>
      <c r="EJ462"/>
      <c r="EK462"/>
      <c r="EL462"/>
      <c r="EM462"/>
      <c r="EN462"/>
      <c r="EO462"/>
      <c r="EP462"/>
      <c r="EQ462"/>
      <c r="ER462"/>
      <c r="ES462"/>
      <c r="ET462"/>
      <c r="EU462"/>
      <c r="EV462"/>
      <c r="EW462"/>
      <c r="EX462"/>
      <c r="EY462"/>
      <c r="EZ462"/>
      <c r="FA462"/>
      <c r="FB462"/>
      <c r="FC462"/>
      <c r="FD462"/>
      <c r="FE462"/>
      <c r="FF462"/>
      <c r="FG462"/>
      <c r="FH462"/>
      <c r="FI462"/>
      <c r="FJ462"/>
      <c r="FK462"/>
      <c r="FL462"/>
      <c r="FM462"/>
      <c r="FN462"/>
      <c r="FO462"/>
      <c r="FP462"/>
      <c r="FQ462"/>
      <c r="FR462"/>
      <c r="FS462"/>
    </row>
    <row r="463" spans="1:175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  <c r="CH463"/>
      <c r="CI463"/>
      <c r="CJ463"/>
      <c r="CK463"/>
      <c r="CL463"/>
      <c r="CM463"/>
      <c r="CN463"/>
      <c r="CO463"/>
      <c r="CP463"/>
      <c r="CQ463"/>
      <c r="CR463"/>
      <c r="CS463"/>
      <c r="CT463"/>
      <c r="CU463"/>
      <c r="CV463"/>
      <c r="CW463"/>
      <c r="CX463"/>
      <c r="CY463"/>
      <c r="CZ463"/>
      <c r="DA463"/>
      <c r="DB463"/>
      <c r="DC463"/>
      <c r="DD463"/>
      <c r="DE463"/>
      <c r="DF463"/>
      <c r="DG463"/>
      <c r="DH463"/>
      <c r="DI463"/>
      <c r="DJ463"/>
      <c r="DK463"/>
      <c r="DL463"/>
      <c r="DM463"/>
      <c r="DN463"/>
      <c r="DO463"/>
      <c r="DP463"/>
      <c r="DQ463"/>
      <c r="DR463"/>
      <c r="DS463"/>
      <c r="DT463"/>
      <c r="DU463"/>
      <c r="DV463"/>
      <c r="DW463"/>
      <c r="DX463"/>
      <c r="DY463"/>
      <c r="DZ463"/>
      <c r="EA463"/>
      <c r="EB463"/>
      <c r="EC463"/>
      <c r="ED463"/>
      <c r="EE463"/>
      <c r="EF463"/>
      <c r="EG463"/>
      <c r="EH463"/>
      <c r="EI463"/>
      <c r="EJ463"/>
      <c r="EK463"/>
      <c r="EL463"/>
      <c r="EM463"/>
      <c r="EN463"/>
      <c r="EO463"/>
      <c r="EP463"/>
      <c r="EQ463"/>
      <c r="ER463"/>
      <c r="ES463"/>
      <c r="ET463"/>
      <c r="EU463"/>
      <c r="EV463"/>
      <c r="EW463"/>
      <c r="EX463"/>
      <c r="EY463"/>
      <c r="EZ463"/>
      <c r="FA463"/>
      <c r="FB463"/>
      <c r="FC463"/>
      <c r="FD463"/>
      <c r="FE463"/>
      <c r="FF463"/>
      <c r="FG463"/>
      <c r="FH463"/>
      <c r="FI463"/>
      <c r="FJ463"/>
      <c r="FK463"/>
      <c r="FL463"/>
      <c r="FM463"/>
      <c r="FN463"/>
      <c r="FO463"/>
      <c r="FP463"/>
      <c r="FQ463"/>
      <c r="FR463"/>
      <c r="FS463"/>
    </row>
    <row r="464" spans="1:175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  <c r="CH464"/>
      <c r="CI464"/>
      <c r="CJ464"/>
      <c r="CK464"/>
      <c r="CL464"/>
      <c r="CM464"/>
      <c r="CN464"/>
      <c r="CO464"/>
      <c r="CP464"/>
      <c r="CQ464"/>
      <c r="CR464"/>
      <c r="CS464"/>
      <c r="CT464"/>
      <c r="CU464"/>
      <c r="CV464"/>
      <c r="CW464"/>
      <c r="CX464"/>
      <c r="CY464"/>
      <c r="CZ464"/>
      <c r="DA464"/>
      <c r="DB464"/>
      <c r="DC464"/>
      <c r="DD464"/>
      <c r="DE464"/>
      <c r="DF464"/>
      <c r="DG464"/>
      <c r="DH464"/>
      <c r="DI464"/>
      <c r="DJ464"/>
      <c r="DK464"/>
      <c r="DL464"/>
      <c r="DM464"/>
      <c r="DN464"/>
      <c r="DO464"/>
      <c r="DP464"/>
      <c r="DQ464"/>
      <c r="DR464"/>
      <c r="DS464"/>
      <c r="DT464"/>
      <c r="DU464"/>
      <c r="DV464"/>
      <c r="DW464"/>
      <c r="DX464"/>
      <c r="DY464"/>
      <c r="DZ464"/>
      <c r="EA464"/>
      <c r="EB464"/>
      <c r="EC464"/>
      <c r="ED464"/>
      <c r="EE464"/>
      <c r="EF464"/>
      <c r="EG464"/>
      <c r="EH464"/>
      <c r="EI464"/>
      <c r="EJ464"/>
      <c r="EK464"/>
      <c r="EL464"/>
      <c r="EM464"/>
      <c r="EN464"/>
      <c r="EO464"/>
      <c r="EP464"/>
      <c r="EQ464"/>
      <c r="ER464"/>
      <c r="ES464"/>
      <c r="ET464"/>
      <c r="EU464"/>
      <c r="EV464"/>
      <c r="EW464"/>
      <c r="EX464"/>
      <c r="EY464"/>
      <c r="EZ464"/>
      <c r="FA464"/>
      <c r="FB464"/>
      <c r="FC464"/>
      <c r="FD464"/>
      <c r="FE464"/>
      <c r="FF464"/>
      <c r="FG464"/>
      <c r="FH464"/>
      <c r="FI464"/>
      <c r="FJ464"/>
      <c r="FK464"/>
      <c r="FL464"/>
      <c r="FM464"/>
      <c r="FN464"/>
      <c r="FO464"/>
      <c r="FP464"/>
      <c r="FQ464"/>
      <c r="FR464"/>
      <c r="FS464"/>
    </row>
    <row r="465" spans="1:175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  <c r="CH465"/>
      <c r="CI465"/>
      <c r="CJ465"/>
      <c r="CK465"/>
      <c r="CL465"/>
      <c r="CM465"/>
      <c r="CN465"/>
      <c r="CO465"/>
      <c r="CP465"/>
      <c r="CQ465"/>
      <c r="CR465"/>
      <c r="CS465"/>
      <c r="CT465"/>
      <c r="CU465"/>
      <c r="CV465"/>
      <c r="CW465"/>
      <c r="CX465"/>
      <c r="CY465"/>
      <c r="CZ465"/>
      <c r="DA465"/>
      <c r="DB465"/>
      <c r="DC465"/>
      <c r="DD465"/>
      <c r="DE465"/>
      <c r="DF465"/>
      <c r="DG465"/>
      <c r="DH465"/>
      <c r="DI465"/>
      <c r="DJ465"/>
      <c r="DK465"/>
      <c r="DL465"/>
      <c r="DM465"/>
      <c r="DN465"/>
      <c r="DO465"/>
      <c r="DP465"/>
      <c r="DQ465"/>
      <c r="DR465"/>
      <c r="DS465"/>
      <c r="DT465"/>
      <c r="DU465"/>
      <c r="DV465"/>
      <c r="DW465"/>
      <c r="DX465"/>
      <c r="DY465"/>
      <c r="DZ465"/>
      <c r="EA465"/>
      <c r="EB465"/>
      <c r="EC465"/>
      <c r="ED465"/>
      <c r="EE465"/>
      <c r="EF465"/>
      <c r="EG465"/>
      <c r="EH465"/>
      <c r="EI465"/>
      <c r="EJ465"/>
      <c r="EK465"/>
      <c r="EL465"/>
      <c r="EM465"/>
      <c r="EN465"/>
      <c r="EO465"/>
      <c r="EP465"/>
      <c r="EQ465"/>
      <c r="ER465"/>
      <c r="ES465"/>
      <c r="ET465"/>
      <c r="EU465"/>
      <c r="EV465"/>
      <c r="EW465"/>
      <c r="EX465"/>
      <c r="EY465"/>
      <c r="EZ465"/>
      <c r="FA465"/>
      <c r="FB465"/>
      <c r="FC465"/>
      <c r="FD465"/>
      <c r="FE465"/>
      <c r="FF465"/>
      <c r="FG465"/>
      <c r="FH465"/>
      <c r="FI465"/>
      <c r="FJ465"/>
      <c r="FK465"/>
      <c r="FL465"/>
      <c r="FM465"/>
      <c r="FN465"/>
      <c r="FO465"/>
      <c r="FP465"/>
      <c r="FQ465"/>
      <c r="FR465"/>
      <c r="FS465"/>
    </row>
    <row r="466" spans="1:175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  <c r="CH466"/>
      <c r="CI466"/>
      <c r="CJ466"/>
      <c r="CK466"/>
      <c r="CL466"/>
      <c r="CM466"/>
      <c r="CN466"/>
      <c r="CO466"/>
      <c r="CP466"/>
      <c r="CQ466"/>
      <c r="CR466"/>
      <c r="CS466"/>
      <c r="CT466"/>
      <c r="CU466"/>
      <c r="CV466"/>
      <c r="CW466"/>
      <c r="CX466"/>
      <c r="CY466"/>
      <c r="CZ466"/>
      <c r="DA466"/>
      <c r="DB466"/>
      <c r="DC466"/>
      <c r="DD466"/>
      <c r="DE466"/>
      <c r="DF466"/>
      <c r="DG466"/>
      <c r="DH466"/>
      <c r="DI466"/>
      <c r="DJ466"/>
      <c r="DK466"/>
      <c r="DL466"/>
      <c r="DM466"/>
      <c r="DN466"/>
      <c r="DO466"/>
      <c r="DP466"/>
      <c r="DQ466"/>
      <c r="DR466"/>
      <c r="DS466"/>
      <c r="DT466"/>
      <c r="DU466"/>
      <c r="DV466"/>
      <c r="DW466"/>
      <c r="DX466"/>
      <c r="DY466"/>
      <c r="DZ466"/>
      <c r="EA466"/>
      <c r="EB466"/>
      <c r="EC466"/>
      <c r="ED466"/>
      <c r="EE466"/>
      <c r="EF466"/>
      <c r="EG466"/>
      <c r="EH466"/>
      <c r="EI466"/>
      <c r="EJ466"/>
      <c r="EK466"/>
      <c r="EL466"/>
      <c r="EM466"/>
      <c r="EN466"/>
      <c r="EO466"/>
      <c r="EP466"/>
      <c r="EQ466"/>
      <c r="ER466"/>
      <c r="ES466"/>
      <c r="ET466"/>
      <c r="EU466"/>
      <c r="EV466"/>
      <c r="EW466"/>
      <c r="EX466"/>
      <c r="EY466"/>
      <c r="EZ466"/>
      <c r="FA466"/>
      <c r="FB466"/>
      <c r="FC466"/>
      <c r="FD466"/>
      <c r="FE466"/>
      <c r="FF466"/>
      <c r="FG466"/>
      <c r="FH466"/>
      <c r="FI466"/>
      <c r="FJ466"/>
      <c r="FK466"/>
      <c r="FL466"/>
      <c r="FM466"/>
      <c r="FN466"/>
      <c r="FO466"/>
      <c r="FP466"/>
      <c r="FQ466"/>
      <c r="FR466"/>
      <c r="FS466"/>
    </row>
    <row r="467" spans="1:175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  <c r="CH467"/>
      <c r="CI467"/>
      <c r="CJ467"/>
      <c r="CK467"/>
      <c r="CL467"/>
      <c r="CM467"/>
      <c r="CN467"/>
      <c r="CO467"/>
      <c r="CP467"/>
      <c r="CQ467"/>
      <c r="CR467"/>
      <c r="CS467"/>
      <c r="CT467"/>
      <c r="CU467"/>
      <c r="CV467"/>
      <c r="CW467"/>
      <c r="CX467"/>
      <c r="CY467"/>
      <c r="CZ467"/>
      <c r="DA467"/>
      <c r="DB467"/>
      <c r="DC467"/>
      <c r="DD467"/>
      <c r="DE467"/>
      <c r="DF467"/>
      <c r="DG467"/>
      <c r="DH467"/>
      <c r="DI467"/>
      <c r="DJ467"/>
      <c r="DK467"/>
      <c r="DL467"/>
      <c r="DM467"/>
      <c r="DN467"/>
      <c r="DO467"/>
      <c r="DP467"/>
      <c r="DQ467"/>
      <c r="DR467"/>
      <c r="DS467"/>
      <c r="DT467"/>
      <c r="DU467"/>
      <c r="DV467"/>
      <c r="DW467"/>
      <c r="DX467"/>
      <c r="DY467"/>
      <c r="DZ467"/>
      <c r="EA467"/>
      <c r="EB467"/>
      <c r="EC467"/>
      <c r="ED467"/>
      <c r="EE467"/>
      <c r="EF467"/>
      <c r="EG467"/>
      <c r="EH467"/>
      <c r="EI467"/>
      <c r="EJ467"/>
      <c r="EK467"/>
      <c r="EL467"/>
      <c r="EM467"/>
      <c r="EN467"/>
      <c r="EO467"/>
      <c r="EP467"/>
      <c r="EQ467"/>
      <c r="ER467"/>
      <c r="ES467"/>
      <c r="ET467"/>
      <c r="EU467"/>
      <c r="EV467"/>
      <c r="EW467"/>
      <c r="EX467"/>
      <c r="EY467"/>
      <c r="EZ467"/>
      <c r="FA467"/>
      <c r="FB467"/>
      <c r="FC467"/>
      <c r="FD467"/>
      <c r="FE467"/>
      <c r="FF467"/>
      <c r="FG467"/>
      <c r="FH467"/>
      <c r="FI467"/>
      <c r="FJ467"/>
      <c r="FK467"/>
      <c r="FL467"/>
      <c r="FM467"/>
      <c r="FN467"/>
      <c r="FO467"/>
      <c r="FP467"/>
      <c r="FQ467"/>
      <c r="FR467"/>
      <c r="FS467"/>
    </row>
    <row r="468" spans="1:175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  <c r="CH468"/>
      <c r="CI468"/>
      <c r="CJ468"/>
      <c r="CK468"/>
      <c r="CL468"/>
      <c r="CM468"/>
      <c r="CN468"/>
      <c r="CO468"/>
      <c r="CP468"/>
      <c r="CQ468"/>
      <c r="CR468"/>
      <c r="CS468"/>
      <c r="CT468"/>
      <c r="CU468"/>
      <c r="CV468"/>
      <c r="CW468"/>
      <c r="CX468"/>
      <c r="CY468"/>
      <c r="CZ468"/>
      <c r="DA468"/>
      <c r="DB468"/>
      <c r="DC468"/>
      <c r="DD468"/>
      <c r="DE468"/>
      <c r="DF468"/>
      <c r="DG468"/>
      <c r="DH468"/>
      <c r="DI468"/>
      <c r="DJ468"/>
      <c r="DK468"/>
      <c r="DL468"/>
      <c r="DM468"/>
      <c r="DN468"/>
      <c r="DO468"/>
      <c r="DP468"/>
      <c r="DQ468"/>
      <c r="DR468"/>
      <c r="DS468"/>
      <c r="DT468"/>
      <c r="DU468"/>
      <c r="DV468"/>
      <c r="DW468"/>
      <c r="DX468"/>
      <c r="DY468"/>
      <c r="DZ468"/>
      <c r="EA468"/>
      <c r="EB468"/>
      <c r="EC468"/>
      <c r="ED468"/>
      <c r="EE468"/>
      <c r="EF468"/>
      <c r="EG468"/>
      <c r="EH468"/>
      <c r="EI468"/>
      <c r="EJ468"/>
      <c r="EK468"/>
      <c r="EL468"/>
      <c r="EM468"/>
      <c r="EN468"/>
      <c r="EO468"/>
      <c r="EP468"/>
      <c r="EQ468"/>
      <c r="ER468"/>
      <c r="ES468"/>
      <c r="ET468"/>
      <c r="EU468"/>
      <c r="EV468"/>
      <c r="EW468"/>
      <c r="EX468"/>
      <c r="EY468"/>
      <c r="EZ468"/>
      <c r="FA468"/>
      <c r="FB468"/>
      <c r="FC468"/>
      <c r="FD468"/>
      <c r="FE468"/>
      <c r="FF468"/>
      <c r="FG468"/>
      <c r="FH468"/>
      <c r="FI468"/>
      <c r="FJ468"/>
      <c r="FK468"/>
      <c r="FL468"/>
      <c r="FM468"/>
      <c r="FN468"/>
      <c r="FO468"/>
      <c r="FP468"/>
      <c r="FQ468"/>
      <c r="FR468"/>
      <c r="FS468"/>
    </row>
    <row r="469" spans="1:175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  <c r="CG469"/>
      <c r="CH469"/>
      <c r="CI469"/>
      <c r="CJ469"/>
      <c r="CK469"/>
      <c r="CL469"/>
      <c r="CM469"/>
      <c r="CN469"/>
      <c r="CO469"/>
      <c r="CP469"/>
      <c r="CQ469"/>
      <c r="CR469"/>
      <c r="CS469"/>
      <c r="CT469"/>
      <c r="CU469"/>
      <c r="CV469"/>
      <c r="CW469"/>
      <c r="CX469"/>
      <c r="CY469"/>
      <c r="CZ469"/>
      <c r="DA469"/>
      <c r="DB469"/>
      <c r="DC469"/>
      <c r="DD469"/>
      <c r="DE469"/>
      <c r="DF469"/>
      <c r="DG469"/>
      <c r="DH469"/>
      <c r="DI469"/>
      <c r="DJ469"/>
      <c r="DK469"/>
      <c r="DL469"/>
      <c r="DM469"/>
      <c r="DN469"/>
      <c r="DO469"/>
      <c r="DP469"/>
      <c r="DQ469"/>
      <c r="DR469"/>
      <c r="DS469"/>
      <c r="DT469"/>
      <c r="DU469"/>
      <c r="DV469"/>
      <c r="DW469"/>
      <c r="DX469"/>
      <c r="DY469"/>
      <c r="DZ469"/>
      <c r="EA469"/>
      <c r="EB469"/>
      <c r="EC469"/>
      <c r="ED469"/>
      <c r="EE469"/>
      <c r="EF469"/>
      <c r="EG469"/>
      <c r="EH469"/>
      <c r="EI469"/>
      <c r="EJ469"/>
      <c r="EK469"/>
      <c r="EL469"/>
      <c r="EM469"/>
      <c r="EN469"/>
      <c r="EO469"/>
      <c r="EP469"/>
      <c r="EQ469"/>
      <c r="ER469"/>
      <c r="ES469"/>
      <c r="ET469"/>
      <c r="EU469"/>
      <c r="EV469"/>
      <c r="EW469"/>
      <c r="EX469"/>
      <c r="EY469"/>
      <c r="EZ469"/>
      <c r="FA469"/>
      <c r="FB469"/>
      <c r="FC469"/>
      <c r="FD469"/>
      <c r="FE469"/>
      <c r="FF469"/>
      <c r="FG469"/>
      <c r="FH469"/>
      <c r="FI469"/>
      <c r="FJ469"/>
      <c r="FK469"/>
      <c r="FL469"/>
      <c r="FM469"/>
      <c r="FN469"/>
      <c r="FO469"/>
      <c r="FP469"/>
      <c r="FQ469"/>
      <c r="FR469"/>
      <c r="FS469"/>
    </row>
    <row r="470" spans="1:175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  <c r="CB470"/>
      <c r="CC470"/>
      <c r="CD470"/>
      <c r="CE470"/>
      <c r="CF470"/>
      <c r="CG470"/>
      <c r="CH470"/>
      <c r="CI470"/>
      <c r="CJ470"/>
      <c r="CK470"/>
      <c r="CL470"/>
      <c r="CM470"/>
      <c r="CN470"/>
      <c r="CO470"/>
      <c r="CP470"/>
      <c r="CQ470"/>
      <c r="CR470"/>
      <c r="CS470"/>
      <c r="CT470"/>
      <c r="CU470"/>
      <c r="CV470"/>
      <c r="CW470"/>
      <c r="CX470"/>
      <c r="CY470"/>
      <c r="CZ470"/>
      <c r="DA470"/>
      <c r="DB470"/>
      <c r="DC470"/>
      <c r="DD470"/>
      <c r="DE470"/>
      <c r="DF470"/>
      <c r="DG470"/>
      <c r="DH470"/>
      <c r="DI470"/>
      <c r="DJ470"/>
      <c r="DK470"/>
      <c r="DL470"/>
      <c r="DM470"/>
      <c r="DN470"/>
      <c r="DO470"/>
      <c r="DP470"/>
      <c r="DQ470"/>
      <c r="DR470"/>
      <c r="DS470"/>
      <c r="DT470"/>
      <c r="DU470"/>
      <c r="DV470"/>
      <c r="DW470"/>
      <c r="DX470"/>
      <c r="DY470"/>
      <c r="DZ470"/>
      <c r="EA470"/>
      <c r="EB470"/>
      <c r="EC470"/>
      <c r="ED470"/>
      <c r="EE470"/>
      <c r="EF470"/>
      <c r="EG470"/>
      <c r="EH470"/>
      <c r="EI470"/>
      <c r="EJ470"/>
      <c r="EK470"/>
      <c r="EL470"/>
      <c r="EM470"/>
      <c r="EN470"/>
      <c r="EO470"/>
      <c r="EP470"/>
      <c r="EQ470"/>
      <c r="ER470"/>
      <c r="ES470"/>
      <c r="ET470"/>
      <c r="EU470"/>
      <c r="EV470"/>
      <c r="EW470"/>
      <c r="EX470"/>
      <c r="EY470"/>
      <c r="EZ470"/>
      <c r="FA470"/>
      <c r="FB470"/>
      <c r="FC470"/>
      <c r="FD470"/>
      <c r="FE470"/>
      <c r="FF470"/>
      <c r="FG470"/>
      <c r="FH470"/>
      <c r="FI470"/>
      <c r="FJ470"/>
      <c r="FK470"/>
      <c r="FL470"/>
      <c r="FM470"/>
      <c r="FN470"/>
      <c r="FO470"/>
      <c r="FP470"/>
      <c r="FQ470"/>
      <c r="FR470"/>
      <c r="FS470"/>
    </row>
    <row r="471" spans="1:175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  <c r="CH471"/>
      <c r="CI471"/>
      <c r="CJ471"/>
      <c r="CK471"/>
      <c r="CL471"/>
      <c r="CM471"/>
      <c r="CN471"/>
      <c r="CO471"/>
      <c r="CP471"/>
      <c r="CQ471"/>
      <c r="CR471"/>
      <c r="CS471"/>
      <c r="CT471"/>
      <c r="CU471"/>
      <c r="CV471"/>
      <c r="CW471"/>
      <c r="CX471"/>
      <c r="CY471"/>
      <c r="CZ471"/>
      <c r="DA471"/>
      <c r="DB471"/>
      <c r="DC471"/>
      <c r="DD471"/>
      <c r="DE471"/>
      <c r="DF471"/>
      <c r="DG471"/>
      <c r="DH471"/>
      <c r="DI471"/>
      <c r="DJ471"/>
      <c r="DK471"/>
      <c r="DL471"/>
      <c r="DM471"/>
      <c r="DN471"/>
      <c r="DO471"/>
      <c r="DP471"/>
      <c r="DQ471"/>
      <c r="DR471"/>
      <c r="DS471"/>
      <c r="DT471"/>
      <c r="DU471"/>
      <c r="DV471"/>
      <c r="DW471"/>
      <c r="DX471"/>
      <c r="DY471"/>
      <c r="DZ471"/>
      <c r="EA471"/>
      <c r="EB471"/>
      <c r="EC471"/>
      <c r="ED471"/>
      <c r="EE471"/>
      <c r="EF471"/>
      <c r="EG471"/>
      <c r="EH471"/>
      <c r="EI471"/>
      <c r="EJ471"/>
      <c r="EK471"/>
      <c r="EL471"/>
      <c r="EM471"/>
      <c r="EN471"/>
      <c r="EO471"/>
      <c r="EP471"/>
      <c r="EQ471"/>
      <c r="ER471"/>
      <c r="ES471"/>
      <c r="ET471"/>
      <c r="EU471"/>
      <c r="EV471"/>
      <c r="EW471"/>
      <c r="EX471"/>
      <c r="EY471"/>
      <c r="EZ471"/>
      <c r="FA471"/>
      <c r="FB471"/>
      <c r="FC471"/>
      <c r="FD471"/>
      <c r="FE471"/>
      <c r="FF471"/>
      <c r="FG471"/>
      <c r="FH471"/>
      <c r="FI471"/>
      <c r="FJ471"/>
      <c r="FK471"/>
      <c r="FL471"/>
      <c r="FM471"/>
      <c r="FN471"/>
      <c r="FO471"/>
      <c r="FP471"/>
      <c r="FQ471"/>
      <c r="FR471"/>
      <c r="FS471"/>
    </row>
    <row r="472" spans="1:175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  <c r="CH472"/>
      <c r="CI472"/>
      <c r="CJ472"/>
      <c r="CK472"/>
      <c r="CL472"/>
      <c r="CM472"/>
      <c r="CN472"/>
      <c r="CO472"/>
      <c r="CP472"/>
      <c r="CQ472"/>
      <c r="CR472"/>
      <c r="CS472"/>
      <c r="CT472"/>
      <c r="CU472"/>
      <c r="CV472"/>
      <c r="CW472"/>
      <c r="CX472"/>
      <c r="CY472"/>
      <c r="CZ472"/>
      <c r="DA472"/>
      <c r="DB472"/>
      <c r="DC472"/>
      <c r="DD472"/>
      <c r="DE472"/>
      <c r="DF472"/>
      <c r="DG472"/>
      <c r="DH472"/>
      <c r="DI472"/>
      <c r="DJ472"/>
      <c r="DK472"/>
      <c r="DL472"/>
      <c r="DM472"/>
      <c r="DN472"/>
      <c r="DO472"/>
      <c r="DP472"/>
      <c r="DQ472"/>
      <c r="DR472"/>
      <c r="DS472"/>
      <c r="DT472"/>
      <c r="DU472"/>
      <c r="DV472"/>
      <c r="DW472"/>
      <c r="DX472"/>
      <c r="DY472"/>
      <c r="DZ472"/>
      <c r="EA472"/>
      <c r="EB472"/>
      <c r="EC472"/>
      <c r="ED472"/>
      <c r="EE472"/>
      <c r="EF472"/>
      <c r="EG472"/>
      <c r="EH472"/>
      <c r="EI472"/>
      <c r="EJ472"/>
      <c r="EK472"/>
      <c r="EL472"/>
      <c r="EM472"/>
      <c r="EN472"/>
      <c r="EO472"/>
      <c r="EP472"/>
      <c r="EQ472"/>
      <c r="ER472"/>
      <c r="ES472"/>
      <c r="ET472"/>
      <c r="EU472"/>
      <c r="EV472"/>
      <c r="EW472"/>
      <c r="EX472"/>
      <c r="EY472"/>
      <c r="EZ472"/>
      <c r="FA472"/>
      <c r="FB472"/>
      <c r="FC472"/>
      <c r="FD472"/>
      <c r="FE472"/>
      <c r="FF472"/>
      <c r="FG472"/>
      <c r="FH472"/>
      <c r="FI472"/>
      <c r="FJ472"/>
      <c r="FK472"/>
      <c r="FL472"/>
      <c r="FM472"/>
      <c r="FN472"/>
      <c r="FO472"/>
      <c r="FP472"/>
      <c r="FQ472"/>
      <c r="FR472"/>
      <c r="FS472"/>
    </row>
    <row r="473" spans="1:175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  <c r="CH473"/>
      <c r="CI473"/>
      <c r="CJ473"/>
      <c r="CK473"/>
      <c r="CL473"/>
      <c r="CM473"/>
      <c r="CN473"/>
      <c r="CO473"/>
      <c r="CP473"/>
      <c r="CQ473"/>
      <c r="CR473"/>
      <c r="CS473"/>
      <c r="CT473"/>
      <c r="CU473"/>
      <c r="CV473"/>
      <c r="CW473"/>
      <c r="CX473"/>
      <c r="CY473"/>
      <c r="CZ473"/>
      <c r="DA473"/>
      <c r="DB473"/>
      <c r="DC473"/>
      <c r="DD473"/>
      <c r="DE473"/>
      <c r="DF473"/>
      <c r="DG473"/>
      <c r="DH473"/>
      <c r="DI473"/>
      <c r="DJ473"/>
      <c r="DK473"/>
      <c r="DL473"/>
      <c r="DM473"/>
      <c r="DN473"/>
      <c r="DO473"/>
      <c r="DP473"/>
      <c r="DQ473"/>
      <c r="DR473"/>
      <c r="DS473"/>
      <c r="DT473"/>
      <c r="DU473"/>
      <c r="DV473"/>
      <c r="DW473"/>
      <c r="DX473"/>
      <c r="DY473"/>
      <c r="DZ473"/>
      <c r="EA473"/>
      <c r="EB473"/>
      <c r="EC473"/>
      <c r="ED473"/>
      <c r="EE473"/>
      <c r="EF473"/>
      <c r="EG473"/>
      <c r="EH473"/>
      <c r="EI473"/>
      <c r="EJ473"/>
      <c r="EK473"/>
      <c r="EL473"/>
      <c r="EM473"/>
      <c r="EN473"/>
      <c r="EO473"/>
      <c r="EP473"/>
      <c r="EQ473"/>
      <c r="ER473"/>
      <c r="ES473"/>
      <c r="ET473"/>
      <c r="EU473"/>
      <c r="EV473"/>
      <c r="EW473"/>
      <c r="EX473"/>
      <c r="EY473"/>
      <c r="EZ473"/>
      <c r="FA473"/>
      <c r="FB473"/>
      <c r="FC473"/>
      <c r="FD473"/>
      <c r="FE473"/>
      <c r="FF473"/>
      <c r="FG473"/>
      <c r="FH473"/>
      <c r="FI473"/>
      <c r="FJ473"/>
      <c r="FK473"/>
      <c r="FL473"/>
      <c r="FM473"/>
      <c r="FN473"/>
      <c r="FO473"/>
      <c r="FP473"/>
      <c r="FQ473"/>
      <c r="FR473"/>
      <c r="FS473"/>
    </row>
    <row r="474" spans="1:175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  <c r="CH474"/>
      <c r="CI474"/>
      <c r="CJ474"/>
      <c r="CK474"/>
      <c r="CL474"/>
      <c r="CM474"/>
      <c r="CN474"/>
      <c r="CO474"/>
      <c r="CP474"/>
      <c r="CQ474"/>
      <c r="CR474"/>
      <c r="CS474"/>
      <c r="CT474"/>
      <c r="CU474"/>
      <c r="CV474"/>
      <c r="CW474"/>
      <c r="CX474"/>
      <c r="CY474"/>
      <c r="CZ474"/>
      <c r="DA474"/>
      <c r="DB474"/>
      <c r="DC474"/>
      <c r="DD474"/>
      <c r="DE474"/>
      <c r="DF474"/>
      <c r="DG474"/>
      <c r="DH474"/>
      <c r="DI474"/>
      <c r="DJ474"/>
      <c r="DK474"/>
      <c r="DL474"/>
      <c r="DM474"/>
      <c r="DN474"/>
      <c r="DO474"/>
      <c r="DP474"/>
      <c r="DQ474"/>
      <c r="DR474"/>
      <c r="DS474"/>
      <c r="DT474"/>
      <c r="DU474"/>
      <c r="DV474"/>
      <c r="DW474"/>
      <c r="DX474"/>
      <c r="DY474"/>
      <c r="DZ474"/>
      <c r="EA474"/>
      <c r="EB474"/>
      <c r="EC474"/>
      <c r="ED474"/>
      <c r="EE474"/>
      <c r="EF474"/>
      <c r="EG474"/>
      <c r="EH474"/>
      <c r="EI474"/>
      <c r="EJ474"/>
      <c r="EK474"/>
      <c r="EL474"/>
      <c r="EM474"/>
      <c r="EN474"/>
      <c r="EO474"/>
      <c r="EP474"/>
      <c r="EQ474"/>
      <c r="ER474"/>
      <c r="ES474"/>
      <c r="ET474"/>
      <c r="EU474"/>
      <c r="EV474"/>
      <c r="EW474"/>
      <c r="EX474"/>
      <c r="EY474"/>
      <c r="EZ474"/>
      <c r="FA474"/>
      <c r="FB474"/>
      <c r="FC474"/>
      <c r="FD474"/>
      <c r="FE474"/>
      <c r="FF474"/>
      <c r="FG474"/>
      <c r="FH474"/>
      <c r="FI474"/>
      <c r="FJ474"/>
      <c r="FK474"/>
      <c r="FL474"/>
      <c r="FM474"/>
      <c r="FN474"/>
      <c r="FO474"/>
      <c r="FP474"/>
      <c r="FQ474"/>
      <c r="FR474"/>
      <c r="FS474"/>
    </row>
    <row r="475" spans="1:175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  <c r="CH475"/>
      <c r="CI475"/>
      <c r="CJ475"/>
      <c r="CK475"/>
      <c r="CL475"/>
      <c r="CM475"/>
      <c r="CN475"/>
      <c r="CO475"/>
      <c r="CP475"/>
      <c r="CQ475"/>
      <c r="CR475"/>
      <c r="CS475"/>
      <c r="CT475"/>
      <c r="CU475"/>
      <c r="CV475"/>
      <c r="CW475"/>
      <c r="CX475"/>
      <c r="CY475"/>
      <c r="CZ475"/>
      <c r="DA475"/>
      <c r="DB475"/>
      <c r="DC475"/>
      <c r="DD475"/>
      <c r="DE475"/>
      <c r="DF475"/>
      <c r="DG475"/>
      <c r="DH475"/>
      <c r="DI475"/>
      <c r="DJ475"/>
      <c r="DK475"/>
      <c r="DL475"/>
      <c r="DM475"/>
      <c r="DN475"/>
      <c r="DO475"/>
      <c r="DP475"/>
      <c r="DQ475"/>
      <c r="DR475"/>
      <c r="DS475"/>
      <c r="DT475"/>
      <c r="DU475"/>
      <c r="DV475"/>
      <c r="DW475"/>
      <c r="DX475"/>
      <c r="DY475"/>
      <c r="DZ475"/>
      <c r="EA475"/>
      <c r="EB475"/>
      <c r="EC475"/>
      <c r="ED475"/>
      <c r="EE475"/>
      <c r="EF475"/>
      <c r="EG475"/>
      <c r="EH475"/>
      <c r="EI475"/>
      <c r="EJ475"/>
      <c r="EK475"/>
      <c r="EL475"/>
      <c r="EM475"/>
      <c r="EN475"/>
      <c r="EO475"/>
      <c r="EP475"/>
      <c r="EQ475"/>
      <c r="ER475"/>
      <c r="ES475"/>
      <c r="ET475"/>
      <c r="EU475"/>
      <c r="EV475"/>
      <c r="EW475"/>
      <c r="EX475"/>
      <c r="EY475"/>
      <c r="EZ475"/>
      <c r="FA475"/>
      <c r="FB475"/>
      <c r="FC475"/>
      <c r="FD475"/>
      <c r="FE475"/>
      <c r="FF475"/>
      <c r="FG475"/>
      <c r="FH475"/>
      <c r="FI475"/>
      <c r="FJ475"/>
      <c r="FK475"/>
      <c r="FL475"/>
      <c r="FM475"/>
      <c r="FN475"/>
      <c r="FO475"/>
      <c r="FP475"/>
      <c r="FQ475"/>
      <c r="FR475"/>
      <c r="FS475"/>
    </row>
    <row r="476" spans="1:175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  <c r="CH476"/>
      <c r="CI476"/>
      <c r="CJ476"/>
      <c r="CK476"/>
      <c r="CL476"/>
      <c r="CM476"/>
      <c r="CN476"/>
      <c r="CO476"/>
      <c r="CP476"/>
      <c r="CQ476"/>
      <c r="CR476"/>
      <c r="CS476"/>
      <c r="CT476"/>
      <c r="CU476"/>
      <c r="CV476"/>
      <c r="CW476"/>
      <c r="CX476"/>
      <c r="CY476"/>
      <c r="CZ476"/>
      <c r="DA476"/>
      <c r="DB476"/>
      <c r="DC476"/>
      <c r="DD476"/>
      <c r="DE476"/>
      <c r="DF476"/>
      <c r="DG476"/>
      <c r="DH476"/>
      <c r="DI476"/>
      <c r="DJ476"/>
      <c r="DK476"/>
      <c r="DL476"/>
      <c r="DM476"/>
      <c r="DN476"/>
      <c r="DO476"/>
      <c r="DP476"/>
      <c r="DQ476"/>
      <c r="DR476"/>
      <c r="DS476"/>
      <c r="DT476"/>
      <c r="DU476"/>
      <c r="DV476"/>
      <c r="DW476"/>
      <c r="DX476"/>
      <c r="DY476"/>
      <c r="DZ476"/>
      <c r="EA476"/>
      <c r="EB476"/>
      <c r="EC476"/>
      <c r="ED476"/>
      <c r="EE476"/>
      <c r="EF476"/>
      <c r="EG476"/>
      <c r="EH476"/>
      <c r="EI476"/>
      <c r="EJ476"/>
      <c r="EK476"/>
      <c r="EL476"/>
      <c r="EM476"/>
      <c r="EN476"/>
      <c r="EO476"/>
      <c r="EP476"/>
      <c r="EQ476"/>
      <c r="ER476"/>
      <c r="ES476"/>
      <c r="ET476"/>
      <c r="EU476"/>
      <c r="EV476"/>
      <c r="EW476"/>
      <c r="EX476"/>
      <c r="EY476"/>
      <c r="EZ476"/>
      <c r="FA476"/>
      <c r="FB476"/>
      <c r="FC476"/>
      <c r="FD476"/>
      <c r="FE476"/>
      <c r="FF476"/>
      <c r="FG476"/>
      <c r="FH476"/>
      <c r="FI476"/>
      <c r="FJ476"/>
      <c r="FK476"/>
      <c r="FL476"/>
      <c r="FM476"/>
      <c r="FN476"/>
      <c r="FO476"/>
      <c r="FP476"/>
      <c r="FQ476"/>
      <c r="FR476"/>
      <c r="FS476"/>
    </row>
    <row r="477" spans="1:175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P477"/>
      <c r="CQ477"/>
      <c r="CR477"/>
      <c r="CS477"/>
      <c r="CT477"/>
      <c r="CU477"/>
      <c r="CV477"/>
      <c r="CW477"/>
      <c r="CX477"/>
      <c r="CY477"/>
      <c r="CZ477"/>
      <c r="DA477"/>
      <c r="DB477"/>
      <c r="DC477"/>
      <c r="DD477"/>
      <c r="DE477"/>
      <c r="DF477"/>
      <c r="DG477"/>
      <c r="DH477"/>
      <c r="DI477"/>
      <c r="DJ477"/>
      <c r="DK477"/>
      <c r="DL477"/>
      <c r="DM477"/>
      <c r="DN477"/>
      <c r="DO477"/>
      <c r="DP477"/>
      <c r="DQ477"/>
      <c r="DR477"/>
      <c r="DS477"/>
      <c r="DT477"/>
      <c r="DU477"/>
      <c r="DV477"/>
      <c r="DW477"/>
      <c r="DX477"/>
      <c r="DY477"/>
      <c r="DZ477"/>
      <c r="EA477"/>
      <c r="EB477"/>
      <c r="EC477"/>
      <c r="ED477"/>
      <c r="EE477"/>
      <c r="EF477"/>
      <c r="EG477"/>
      <c r="EH477"/>
      <c r="EI477"/>
      <c r="EJ477"/>
      <c r="EK477"/>
      <c r="EL477"/>
      <c r="EM477"/>
      <c r="EN477"/>
      <c r="EO477"/>
      <c r="EP477"/>
      <c r="EQ477"/>
      <c r="ER477"/>
      <c r="ES477"/>
      <c r="ET477"/>
      <c r="EU477"/>
      <c r="EV477"/>
      <c r="EW477"/>
      <c r="EX477"/>
      <c r="EY477"/>
      <c r="EZ477"/>
      <c r="FA477"/>
      <c r="FB477"/>
      <c r="FC477"/>
      <c r="FD477"/>
      <c r="FE477"/>
      <c r="FF477"/>
      <c r="FG477"/>
      <c r="FH477"/>
      <c r="FI477"/>
      <c r="FJ477"/>
      <c r="FK477"/>
      <c r="FL477"/>
      <c r="FM477"/>
      <c r="FN477"/>
      <c r="FO477"/>
      <c r="FP477"/>
      <c r="FQ477"/>
      <c r="FR477"/>
      <c r="FS477"/>
    </row>
    <row r="478" spans="1:175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  <c r="CH478"/>
      <c r="CI478"/>
      <c r="CJ478"/>
      <c r="CK478"/>
      <c r="CL478"/>
      <c r="CM478"/>
      <c r="CN478"/>
      <c r="CO478"/>
      <c r="CP478"/>
      <c r="CQ478"/>
      <c r="CR478"/>
      <c r="CS478"/>
      <c r="CT478"/>
      <c r="CU478"/>
      <c r="CV478"/>
      <c r="CW478"/>
      <c r="CX478"/>
      <c r="CY478"/>
      <c r="CZ478"/>
      <c r="DA478"/>
      <c r="DB478"/>
      <c r="DC478"/>
      <c r="DD478"/>
      <c r="DE478"/>
      <c r="DF478"/>
      <c r="DG478"/>
      <c r="DH478"/>
      <c r="DI478"/>
      <c r="DJ478"/>
      <c r="DK478"/>
      <c r="DL478"/>
      <c r="DM478"/>
      <c r="DN478"/>
      <c r="DO478"/>
      <c r="DP478"/>
      <c r="DQ478"/>
      <c r="DR478"/>
      <c r="DS478"/>
      <c r="DT478"/>
      <c r="DU478"/>
      <c r="DV478"/>
      <c r="DW478"/>
      <c r="DX478"/>
      <c r="DY478"/>
      <c r="DZ478"/>
      <c r="EA478"/>
      <c r="EB478"/>
      <c r="EC478"/>
      <c r="ED478"/>
      <c r="EE478"/>
      <c r="EF478"/>
      <c r="EG478"/>
      <c r="EH478"/>
      <c r="EI478"/>
      <c r="EJ478"/>
      <c r="EK478"/>
      <c r="EL478"/>
      <c r="EM478"/>
      <c r="EN478"/>
      <c r="EO478"/>
      <c r="EP478"/>
      <c r="EQ478"/>
      <c r="ER478"/>
      <c r="ES478"/>
      <c r="ET478"/>
      <c r="EU478"/>
      <c r="EV478"/>
      <c r="EW478"/>
      <c r="EX478"/>
      <c r="EY478"/>
      <c r="EZ478"/>
      <c r="FA478"/>
      <c r="FB478"/>
      <c r="FC478"/>
      <c r="FD478"/>
      <c r="FE478"/>
      <c r="FF478"/>
      <c r="FG478"/>
      <c r="FH478"/>
      <c r="FI478"/>
      <c r="FJ478"/>
      <c r="FK478"/>
      <c r="FL478"/>
      <c r="FM478"/>
      <c r="FN478"/>
      <c r="FO478"/>
      <c r="FP478"/>
      <c r="FQ478"/>
      <c r="FR478"/>
      <c r="FS478"/>
    </row>
    <row r="479" spans="1:175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  <c r="CQ479"/>
      <c r="CR479"/>
      <c r="CS479"/>
      <c r="CT479"/>
      <c r="CU479"/>
      <c r="CV479"/>
      <c r="CW479"/>
      <c r="CX479"/>
      <c r="CY479"/>
      <c r="CZ479"/>
      <c r="DA479"/>
      <c r="DB479"/>
      <c r="DC479"/>
      <c r="DD479"/>
      <c r="DE479"/>
      <c r="DF479"/>
      <c r="DG479"/>
      <c r="DH479"/>
      <c r="DI479"/>
      <c r="DJ479"/>
      <c r="DK479"/>
      <c r="DL479"/>
      <c r="DM479"/>
      <c r="DN479"/>
      <c r="DO479"/>
      <c r="DP479"/>
      <c r="DQ479"/>
      <c r="DR479"/>
      <c r="DS479"/>
      <c r="DT479"/>
      <c r="DU479"/>
      <c r="DV479"/>
      <c r="DW479"/>
      <c r="DX479"/>
      <c r="DY479"/>
      <c r="DZ479"/>
      <c r="EA479"/>
      <c r="EB479"/>
      <c r="EC479"/>
      <c r="ED479"/>
      <c r="EE479"/>
      <c r="EF479"/>
      <c r="EG479"/>
      <c r="EH479"/>
      <c r="EI479"/>
      <c r="EJ479"/>
      <c r="EK479"/>
      <c r="EL479"/>
      <c r="EM479"/>
      <c r="EN479"/>
      <c r="EO479"/>
      <c r="EP479"/>
      <c r="EQ479"/>
      <c r="ER479"/>
      <c r="ES479"/>
      <c r="ET479"/>
      <c r="EU479"/>
      <c r="EV479"/>
      <c r="EW479"/>
      <c r="EX479"/>
      <c r="EY479"/>
      <c r="EZ479"/>
      <c r="FA479"/>
      <c r="FB479"/>
      <c r="FC479"/>
      <c r="FD479"/>
      <c r="FE479"/>
      <c r="FF479"/>
      <c r="FG479"/>
      <c r="FH479"/>
      <c r="FI479"/>
      <c r="FJ479"/>
      <c r="FK479"/>
      <c r="FL479"/>
      <c r="FM479"/>
      <c r="FN479"/>
      <c r="FO479"/>
      <c r="FP479"/>
      <c r="FQ479"/>
      <c r="FR479"/>
      <c r="FS479"/>
    </row>
    <row r="480" spans="1:175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  <c r="CH480"/>
      <c r="CI480"/>
      <c r="CJ480"/>
      <c r="CK480"/>
      <c r="CL480"/>
      <c r="CM480"/>
      <c r="CN480"/>
      <c r="CO480"/>
      <c r="CP480"/>
      <c r="CQ480"/>
      <c r="CR480"/>
      <c r="CS480"/>
      <c r="CT480"/>
      <c r="CU480"/>
      <c r="CV480"/>
      <c r="CW480"/>
      <c r="CX480"/>
      <c r="CY480"/>
      <c r="CZ480"/>
      <c r="DA480"/>
      <c r="DB480"/>
      <c r="DC480"/>
      <c r="DD480"/>
      <c r="DE480"/>
      <c r="DF480"/>
      <c r="DG480"/>
      <c r="DH480"/>
      <c r="DI480"/>
      <c r="DJ480"/>
      <c r="DK480"/>
      <c r="DL480"/>
      <c r="DM480"/>
      <c r="DN480"/>
      <c r="DO480"/>
      <c r="DP480"/>
      <c r="DQ480"/>
      <c r="DR480"/>
      <c r="DS480"/>
      <c r="DT480"/>
      <c r="DU480"/>
      <c r="DV480"/>
      <c r="DW480"/>
      <c r="DX480"/>
      <c r="DY480"/>
      <c r="DZ480"/>
      <c r="EA480"/>
      <c r="EB480"/>
      <c r="EC480"/>
      <c r="ED480"/>
      <c r="EE480"/>
      <c r="EF480"/>
      <c r="EG480"/>
      <c r="EH480"/>
      <c r="EI480"/>
      <c r="EJ480"/>
      <c r="EK480"/>
      <c r="EL480"/>
      <c r="EM480"/>
      <c r="EN480"/>
      <c r="EO480"/>
      <c r="EP480"/>
      <c r="EQ480"/>
      <c r="ER480"/>
      <c r="ES480"/>
      <c r="ET480"/>
      <c r="EU480"/>
      <c r="EV480"/>
      <c r="EW480"/>
      <c r="EX480"/>
      <c r="EY480"/>
      <c r="EZ480"/>
      <c r="FA480"/>
      <c r="FB480"/>
      <c r="FC480"/>
      <c r="FD480"/>
      <c r="FE480"/>
      <c r="FF480"/>
      <c r="FG480"/>
      <c r="FH480"/>
      <c r="FI480"/>
      <c r="FJ480"/>
      <c r="FK480"/>
      <c r="FL480"/>
      <c r="FM480"/>
      <c r="FN480"/>
      <c r="FO480"/>
      <c r="FP480"/>
      <c r="FQ480"/>
      <c r="FR480"/>
      <c r="FS480"/>
    </row>
    <row r="481" spans="1:175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  <c r="CH481"/>
      <c r="CI481"/>
      <c r="CJ481"/>
      <c r="CK481"/>
      <c r="CL481"/>
      <c r="CM481"/>
      <c r="CN481"/>
      <c r="CO481"/>
      <c r="CP481"/>
      <c r="CQ481"/>
      <c r="CR481"/>
      <c r="CS481"/>
      <c r="CT481"/>
      <c r="CU481"/>
      <c r="CV481"/>
      <c r="CW481"/>
      <c r="CX481"/>
      <c r="CY481"/>
      <c r="CZ481"/>
      <c r="DA481"/>
      <c r="DB481"/>
      <c r="DC481"/>
      <c r="DD481"/>
      <c r="DE481"/>
      <c r="DF481"/>
      <c r="DG481"/>
      <c r="DH481"/>
      <c r="DI481"/>
      <c r="DJ481"/>
      <c r="DK481"/>
      <c r="DL481"/>
      <c r="DM481"/>
      <c r="DN481"/>
      <c r="DO481"/>
      <c r="DP481"/>
      <c r="DQ481"/>
      <c r="DR481"/>
      <c r="DS481"/>
      <c r="DT481"/>
      <c r="DU481"/>
      <c r="DV481"/>
      <c r="DW481"/>
      <c r="DX481"/>
      <c r="DY481"/>
      <c r="DZ481"/>
      <c r="EA481"/>
      <c r="EB481"/>
      <c r="EC481"/>
      <c r="ED481"/>
      <c r="EE481"/>
      <c r="EF481"/>
      <c r="EG481"/>
      <c r="EH481"/>
      <c r="EI481"/>
      <c r="EJ481"/>
      <c r="EK481"/>
      <c r="EL481"/>
      <c r="EM481"/>
      <c r="EN481"/>
      <c r="EO481"/>
      <c r="EP481"/>
      <c r="EQ481"/>
      <c r="ER481"/>
      <c r="ES481"/>
      <c r="ET481"/>
      <c r="EU481"/>
      <c r="EV481"/>
      <c r="EW481"/>
      <c r="EX481"/>
      <c r="EY481"/>
      <c r="EZ481"/>
      <c r="FA481"/>
      <c r="FB481"/>
      <c r="FC481"/>
      <c r="FD481"/>
      <c r="FE481"/>
      <c r="FF481"/>
      <c r="FG481"/>
      <c r="FH481"/>
      <c r="FI481"/>
      <c r="FJ481"/>
      <c r="FK481"/>
      <c r="FL481"/>
      <c r="FM481"/>
      <c r="FN481"/>
      <c r="FO481"/>
      <c r="FP481"/>
      <c r="FQ481"/>
      <c r="FR481"/>
      <c r="FS481"/>
    </row>
    <row r="482" spans="1:175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  <c r="CH482"/>
      <c r="CI482"/>
      <c r="CJ482"/>
      <c r="CK482"/>
      <c r="CL482"/>
      <c r="CM482"/>
      <c r="CN482"/>
      <c r="CO482"/>
      <c r="CP482"/>
      <c r="CQ482"/>
      <c r="CR482"/>
      <c r="CS482"/>
      <c r="CT482"/>
      <c r="CU482"/>
      <c r="CV482"/>
      <c r="CW482"/>
      <c r="CX482"/>
      <c r="CY482"/>
      <c r="CZ482"/>
      <c r="DA482"/>
      <c r="DB482"/>
      <c r="DC482"/>
      <c r="DD482"/>
      <c r="DE482"/>
      <c r="DF482"/>
      <c r="DG482"/>
      <c r="DH482"/>
      <c r="DI482"/>
      <c r="DJ482"/>
      <c r="DK482"/>
      <c r="DL482"/>
      <c r="DM482"/>
      <c r="DN482"/>
      <c r="DO482"/>
      <c r="DP482"/>
      <c r="DQ482"/>
      <c r="DR482"/>
      <c r="DS482"/>
      <c r="DT482"/>
      <c r="DU482"/>
      <c r="DV482"/>
      <c r="DW482"/>
      <c r="DX482"/>
      <c r="DY482"/>
      <c r="DZ482"/>
      <c r="EA482"/>
      <c r="EB482"/>
      <c r="EC482"/>
      <c r="ED482"/>
      <c r="EE482"/>
      <c r="EF482"/>
      <c r="EG482"/>
      <c r="EH482"/>
      <c r="EI482"/>
      <c r="EJ482"/>
      <c r="EK482"/>
      <c r="EL482"/>
      <c r="EM482"/>
      <c r="EN482"/>
      <c r="EO482"/>
      <c r="EP482"/>
      <c r="EQ482"/>
      <c r="ER482"/>
      <c r="ES482"/>
      <c r="ET482"/>
      <c r="EU482"/>
      <c r="EV482"/>
      <c r="EW482"/>
      <c r="EX482"/>
      <c r="EY482"/>
      <c r="EZ482"/>
      <c r="FA482"/>
      <c r="FB482"/>
      <c r="FC482"/>
      <c r="FD482"/>
      <c r="FE482"/>
      <c r="FF482"/>
      <c r="FG482"/>
      <c r="FH482"/>
      <c r="FI482"/>
      <c r="FJ482"/>
      <c r="FK482"/>
      <c r="FL482"/>
      <c r="FM482"/>
      <c r="FN482"/>
      <c r="FO482"/>
      <c r="FP482"/>
      <c r="FQ482"/>
      <c r="FR482"/>
      <c r="FS482"/>
    </row>
    <row r="483" spans="1:175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  <c r="CH483"/>
      <c r="CI483"/>
      <c r="CJ483"/>
      <c r="CK483"/>
      <c r="CL483"/>
      <c r="CM483"/>
      <c r="CN483"/>
      <c r="CO483"/>
      <c r="CP483"/>
      <c r="CQ483"/>
      <c r="CR483"/>
      <c r="CS483"/>
      <c r="CT483"/>
      <c r="CU483"/>
      <c r="CV483"/>
      <c r="CW483"/>
      <c r="CX483"/>
      <c r="CY483"/>
      <c r="CZ483"/>
      <c r="DA483"/>
      <c r="DB483"/>
      <c r="DC483"/>
      <c r="DD483"/>
      <c r="DE483"/>
      <c r="DF483"/>
      <c r="DG483"/>
      <c r="DH483"/>
      <c r="DI483"/>
      <c r="DJ483"/>
      <c r="DK483"/>
      <c r="DL483"/>
      <c r="DM483"/>
      <c r="DN483"/>
      <c r="DO483"/>
      <c r="DP483"/>
      <c r="DQ483"/>
      <c r="DR483"/>
      <c r="DS483"/>
      <c r="DT483"/>
      <c r="DU483"/>
      <c r="DV483"/>
      <c r="DW483"/>
      <c r="DX483"/>
      <c r="DY483"/>
      <c r="DZ483"/>
      <c r="EA483"/>
      <c r="EB483"/>
      <c r="EC483"/>
      <c r="ED483"/>
      <c r="EE483"/>
      <c r="EF483"/>
      <c r="EG483"/>
      <c r="EH483"/>
      <c r="EI483"/>
      <c r="EJ483"/>
      <c r="EK483"/>
      <c r="EL483"/>
      <c r="EM483"/>
      <c r="EN483"/>
      <c r="EO483"/>
      <c r="EP483"/>
      <c r="EQ483"/>
      <c r="ER483"/>
      <c r="ES483"/>
      <c r="ET483"/>
      <c r="EU483"/>
      <c r="EV483"/>
      <c r="EW483"/>
      <c r="EX483"/>
      <c r="EY483"/>
      <c r="EZ483"/>
      <c r="FA483"/>
      <c r="FB483"/>
      <c r="FC483"/>
      <c r="FD483"/>
      <c r="FE483"/>
      <c r="FF483"/>
      <c r="FG483"/>
      <c r="FH483"/>
      <c r="FI483"/>
      <c r="FJ483"/>
      <c r="FK483"/>
      <c r="FL483"/>
      <c r="FM483"/>
      <c r="FN483"/>
      <c r="FO483"/>
      <c r="FP483"/>
      <c r="FQ483"/>
      <c r="FR483"/>
      <c r="FS483"/>
    </row>
    <row r="484" spans="1:175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  <c r="CH484"/>
      <c r="CI484"/>
      <c r="CJ484"/>
      <c r="CK484"/>
      <c r="CL484"/>
      <c r="CM484"/>
      <c r="CN484"/>
      <c r="CO484"/>
      <c r="CP484"/>
      <c r="CQ484"/>
      <c r="CR484"/>
      <c r="CS484"/>
      <c r="CT484"/>
      <c r="CU484"/>
      <c r="CV484"/>
      <c r="CW484"/>
      <c r="CX484"/>
      <c r="CY484"/>
      <c r="CZ484"/>
      <c r="DA484"/>
      <c r="DB484"/>
      <c r="DC484"/>
      <c r="DD484"/>
      <c r="DE484"/>
      <c r="DF484"/>
      <c r="DG484"/>
      <c r="DH484"/>
      <c r="DI484"/>
      <c r="DJ484"/>
      <c r="DK484"/>
      <c r="DL484"/>
      <c r="DM484"/>
      <c r="DN484"/>
      <c r="DO484"/>
      <c r="DP484"/>
      <c r="DQ484"/>
      <c r="DR484"/>
      <c r="DS484"/>
      <c r="DT484"/>
      <c r="DU484"/>
      <c r="DV484"/>
      <c r="DW484"/>
      <c r="DX484"/>
      <c r="DY484"/>
      <c r="DZ484"/>
      <c r="EA484"/>
      <c r="EB484"/>
      <c r="EC484"/>
      <c r="ED484"/>
      <c r="EE484"/>
      <c r="EF484"/>
      <c r="EG484"/>
      <c r="EH484"/>
      <c r="EI484"/>
      <c r="EJ484"/>
      <c r="EK484"/>
      <c r="EL484"/>
      <c r="EM484"/>
      <c r="EN484"/>
      <c r="EO484"/>
      <c r="EP484"/>
      <c r="EQ484"/>
      <c r="ER484"/>
      <c r="ES484"/>
      <c r="ET484"/>
      <c r="EU484"/>
      <c r="EV484"/>
      <c r="EW484"/>
      <c r="EX484"/>
      <c r="EY484"/>
      <c r="EZ484"/>
      <c r="FA484"/>
      <c r="FB484"/>
      <c r="FC484"/>
      <c r="FD484"/>
      <c r="FE484"/>
      <c r="FF484"/>
      <c r="FG484"/>
      <c r="FH484"/>
      <c r="FI484"/>
      <c r="FJ484"/>
      <c r="FK484"/>
      <c r="FL484"/>
      <c r="FM484"/>
      <c r="FN484"/>
      <c r="FO484"/>
      <c r="FP484"/>
      <c r="FQ484"/>
      <c r="FR484"/>
      <c r="FS484"/>
    </row>
    <row r="485" spans="1:175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  <c r="CH485"/>
      <c r="CI485"/>
      <c r="CJ485"/>
      <c r="CK485"/>
      <c r="CL485"/>
      <c r="CM485"/>
      <c r="CN485"/>
      <c r="CO485"/>
      <c r="CP485"/>
      <c r="CQ485"/>
      <c r="CR485"/>
      <c r="CS485"/>
      <c r="CT485"/>
      <c r="CU485"/>
      <c r="CV485"/>
      <c r="CW485"/>
      <c r="CX485"/>
      <c r="CY485"/>
      <c r="CZ485"/>
      <c r="DA485"/>
      <c r="DB485"/>
      <c r="DC485"/>
      <c r="DD485"/>
      <c r="DE485"/>
      <c r="DF485"/>
      <c r="DG485"/>
      <c r="DH485"/>
      <c r="DI485"/>
      <c r="DJ485"/>
      <c r="DK485"/>
      <c r="DL485"/>
      <c r="DM485"/>
      <c r="DN485"/>
      <c r="DO485"/>
      <c r="DP485"/>
      <c r="DQ485"/>
      <c r="DR485"/>
      <c r="DS485"/>
      <c r="DT485"/>
      <c r="DU485"/>
      <c r="DV485"/>
      <c r="DW485"/>
      <c r="DX485"/>
      <c r="DY485"/>
      <c r="DZ485"/>
      <c r="EA485"/>
      <c r="EB485"/>
      <c r="EC485"/>
      <c r="ED485"/>
      <c r="EE485"/>
      <c r="EF485"/>
      <c r="EG485"/>
      <c r="EH485"/>
      <c r="EI485"/>
      <c r="EJ485"/>
      <c r="EK485"/>
      <c r="EL485"/>
      <c r="EM485"/>
      <c r="EN485"/>
      <c r="EO485"/>
      <c r="EP485"/>
      <c r="EQ485"/>
      <c r="ER485"/>
      <c r="ES485"/>
      <c r="ET485"/>
      <c r="EU485"/>
      <c r="EV485"/>
      <c r="EW485"/>
      <c r="EX485"/>
      <c r="EY485"/>
      <c r="EZ485"/>
      <c r="FA485"/>
      <c r="FB485"/>
      <c r="FC485"/>
      <c r="FD485"/>
      <c r="FE485"/>
      <c r="FF485"/>
      <c r="FG485"/>
      <c r="FH485"/>
      <c r="FI485"/>
      <c r="FJ485"/>
      <c r="FK485"/>
      <c r="FL485"/>
      <c r="FM485"/>
      <c r="FN485"/>
      <c r="FO485"/>
      <c r="FP485"/>
      <c r="FQ485"/>
      <c r="FR485"/>
      <c r="FS485"/>
    </row>
    <row r="486" spans="1:175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  <c r="CH486"/>
      <c r="CI486"/>
      <c r="CJ486"/>
      <c r="CK486"/>
      <c r="CL486"/>
      <c r="CM486"/>
      <c r="CN486"/>
      <c r="CO486"/>
      <c r="CP486"/>
      <c r="CQ486"/>
      <c r="CR486"/>
      <c r="CS486"/>
      <c r="CT486"/>
      <c r="CU486"/>
      <c r="CV486"/>
      <c r="CW486"/>
      <c r="CX486"/>
      <c r="CY486"/>
      <c r="CZ486"/>
      <c r="DA486"/>
      <c r="DB486"/>
      <c r="DC486"/>
      <c r="DD486"/>
      <c r="DE486"/>
      <c r="DF486"/>
      <c r="DG486"/>
      <c r="DH486"/>
      <c r="DI486"/>
      <c r="DJ486"/>
      <c r="DK486"/>
      <c r="DL486"/>
      <c r="DM486"/>
      <c r="DN486"/>
      <c r="DO486"/>
      <c r="DP486"/>
      <c r="DQ486"/>
      <c r="DR486"/>
      <c r="DS486"/>
      <c r="DT486"/>
      <c r="DU486"/>
      <c r="DV486"/>
      <c r="DW486"/>
      <c r="DX486"/>
      <c r="DY486"/>
      <c r="DZ486"/>
      <c r="EA486"/>
      <c r="EB486"/>
      <c r="EC486"/>
      <c r="ED486"/>
      <c r="EE486"/>
      <c r="EF486"/>
      <c r="EG486"/>
      <c r="EH486"/>
      <c r="EI486"/>
      <c r="EJ486"/>
      <c r="EK486"/>
      <c r="EL486"/>
      <c r="EM486"/>
      <c r="EN486"/>
      <c r="EO486"/>
      <c r="EP486"/>
      <c r="EQ486"/>
      <c r="ER486"/>
      <c r="ES486"/>
      <c r="ET486"/>
      <c r="EU486"/>
      <c r="EV486"/>
      <c r="EW486"/>
      <c r="EX486"/>
      <c r="EY486"/>
      <c r="EZ486"/>
      <c r="FA486"/>
      <c r="FB486"/>
      <c r="FC486"/>
      <c r="FD486"/>
      <c r="FE486"/>
      <c r="FF486"/>
      <c r="FG486"/>
      <c r="FH486"/>
      <c r="FI486"/>
      <c r="FJ486"/>
      <c r="FK486"/>
      <c r="FL486"/>
      <c r="FM486"/>
      <c r="FN486"/>
      <c r="FO486"/>
      <c r="FP486"/>
      <c r="FQ486"/>
      <c r="FR486"/>
      <c r="FS486"/>
    </row>
    <row r="487" spans="1:175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  <c r="CH487"/>
      <c r="CI487"/>
      <c r="CJ487"/>
      <c r="CK487"/>
      <c r="CL487"/>
      <c r="CM487"/>
      <c r="CN487"/>
      <c r="CO487"/>
      <c r="CP487"/>
      <c r="CQ487"/>
      <c r="CR487"/>
      <c r="CS487"/>
      <c r="CT487"/>
      <c r="CU487"/>
      <c r="CV487"/>
      <c r="CW487"/>
      <c r="CX487"/>
      <c r="CY487"/>
      <c r="CZ487"/>
      <c r="DA487"/>
      <c r="DB487"/>
      <c r="DC487"/>
      <c r="DD487"/>
      <c r="DE487"/>
      <c r="DF487"/>
      <c r="DG487"/>
      <c r="DH487"/>
      <c r="DI487"/>
      <c r="DJ487"/>
      <c r="DK487"/>
      <c r="DL487"/>
      <c r="DM487"/>
      <c r="DN487"/>
      <c r="DO487"/>
      <c r="DP487"/>
      <c r="DQ487"/>
      <c r="DR487"/>
      <c r="DS487"/>
      <c r="DT487"/>
      <c r="DU487"/>
      <c r="DV487"/>
      <c r="DW487"/>
      <c r="DX487"/>
      <c r="DY487"/>
      <c r="DZ487"/>
      <c r="EA487"/>
      <c r="EB487"/>
      <c r="EC487"/>
      <c r="ED487"/>
      <c r="EE487"/>
      <c r="EF487"/>
      <c r="EG487"/>
      <c r="EH487"/>
      <c r="EI487"/>
      <c r="EJ487"/>
      <c r="EK487"/>
      <c r="EL487"/>
      <c r="EM487"/>
      <c r="EN487"/>
      <c r="EO487"/>
      <c r="EP487"/>
      <c r="EQ487"/>
      <c r="ER487"/>
      <c r="ES487"/>
      <c r="ET487"/>
      <c r="EU487"/>
      <c r="EV487"/>
      <c r="EW487"/>
      <c r="EX487"/>
      <c r="EY487"/>
      <c r="EZ487"/>
      <c r="FA487"/>
      <c r="FB487"/>
      <c r="FC487"/>
      <c r="FD487"/>
      <c r="FE487"/>
      <c r="FF487"/>
      <c r="FG487"/>
      <c r="FH487"/>
      <c r="FI487"/>
      <c r="FJ487"/>
      <c r="FK487"/>
      <c r="FL487"/>
      <c r="FM487"/>
      <c r="FN487"/>
      <c r="FO487"/>
      <c r="FP487"/>
      <c r="FQ487"/>
      <c r="FR487"/>
      <c r="FS487"/>
    </row>
    <row r="488" spans="1:175">
      <c r="A488"/>
      <c r="B488"/>
      <c r="C488"/>
      <c r="D488"/>
      <c r="E488"/>
      <c r="F488"/>
      <c r="G488"/>
      <c r="H488"/>
      <c r="I488"/>
    </row>
    <row r="489" spans="1:175">
      <c r="A489"/>
      <c r="B489"/>
      <c r="C489"/>
      <c r="D489"/>
      <c r="E489"/>
      <c r="F489"/>
      <c r="G489"/>
      <c r="H489"/>
      <c r="I489"/>
    </row>
    <row r="490" spans="1:175">
      <c r="A490"/>
      <c r="B490"/>
      <c r="C490"/>
      <c r="D490"/>
      <c r="E490"/>
      <c r="F490"/>
      <c r="G490"/>
      <c r="H490"/>
      <c r="I490"/>
    </row>
    <row r="491" spans="1:175">
      <c r="A491"/>
      <c r="B491"/>
      <c r="C491"/>
      <c r="D491"/>
      <c r="E491"/>
      <c r="F491"/>
      <c r="G491"/>
      <c r="H491"/>
      <c r="I491"/>
    </row>
    <row r="492" spans="1:175">
      <c r="A492"/>
      <c r="B492"/>
      <c r="C492"/>
      <c r="D492"/>
      <c r="E492"/>
      <c r="F492"/>
      <c r="G492"/>
      <c r="H492"/>
      <c r="I492"/>
    </row>
    <row r="493" spans="1:175">
      <c r="A493"/>
      <c r="B493"/>
      <c r="C493"/>
      <c r="D493"/>
      <c r="E493"/>
      <c r="F493"/>
      <c r="G493"/>
      <c r="H493"/>
      <c r="I493"/>
    </row>
    <row r="494" spans="1:175">
      <c r="A494"/>
      <c r="B494"/>
      <c r="C494"/>
      <c r="D494"/>
      <c r="E494"/>
      <c r="F494"/>
      <c r="G494"/>
      <c r="H494"/>
      <c r="I494"/>
    </row>
    <row r="495" spans="1:175">
      <c r="A495"/>
      <c r="B495"/>
      <c r="C495"/>
      <c r="D495"/>
      <c r="E495"/>
      <c r="F495"/>
      <c r="G495"/>
      <c r="H495"/>
      <c r="I495"/>
    </row>
    <row r="496" spans="1:175">
      <c r="A496"/>
      <c r="B496"/>
      <c r="C496"/>
      <c r="D496"/>
      <c r="E496"/>
      <c r="F496"/>
      <c r="G496"/>
      <c r="H496"/>
      <c r="I496"/>
    </row>
    <row r="497" spans="1:9">
      <c r="A497"/>
      <c r="B497"/>
      <c r="C497"/>
      <c r="D497"/>
      <c r="E497"/>
      <c r="F497"/>
      <c r="G497"/>
      <c r="H497"/>
      <c r="I497"/>
    </row>
    <row r="498" spans="1:9">
      <c r="A498"/>
      <c r="B498"/>
      <c r="C498"/>
      <c r="D498"/>
      <c r="E498"/>
      <c r="F498"/>
      <c r="G498"/>
      <c r="H498"/>
      <c r="I498"/>
    </row>
    <row r="499" spans="1:9">
      <c r="A499"/>
      <c r="B499"/>
      <c r="C499"/>
      <c r="D499"/>
      <c r="E499"/>
      <c r="F499"/>
      <c r="G499"/>
      <c r="H499"/>
      <c r="I499"/>
    </row>
    <row r="500" spans="1:9">
      <c r="A500"/>
      <c r="B500"/>
      <c r="C500"/>
      <c r="D500"/>
      <c r="E500"/>
      <c r="F500"/>
      <c r="G500"/>
      <c r="H500"/>
      <c r="I500"/>
    </row>
    <row r="501" spans="1:9">
      <c r="A501"/>
      <c r="B501"/>
      <c r="C501"/>
      <c r="D501"/>
      <c r="E501"/>
      <c r="F501"/>
      <c r="G501"/>
      <c r="H501"/>
      <c r="I501"/>
    </row>
    <row r="502" spans="1:9">
      <c r="A502"/>
      <c r="B502"/>
      <c r="C502"/>
      <c r="D502"/>
      <c r="E502"/>
      <c r="F502"/>
      <c r="G502"/>
      <c r="H502"/>
      <c r="I502"/>
    </row>
    <row r="503" spans="1:9">
      <c r="A503"/>
      <c r="B503"/>
      <c r="C503"/>
      <c r="D503"/>
      <c r="E503"/>
      <c r="F503"/>
      <c r="G503"/>
      <c r="H503"/>
      <c r="I503"/>
    </row>
    <row r="504" spans="1:9">
      <c r="A504"/>
      <c r="B504"/>
      <c r="C504"/>
      <c r="D504"/>
      <c r="E504"/>
      <c r="F504"/>
      <c r="G504"/>
      <c r="H504"/>
      <c r="I504"/>
    </row>
    <row r="505" spans="1:9">
      <c r="A505"/>
      <c r="B505"/>
      <c r="C505"/>
      <c r="D505"/>
      <c r="E505"/>
      <c r="F505"/>
      <c r="G505"/>
      <c r="H505"/>
      <c r="I505"/>
    </row>
    <row r="506" spans="1:9">
      <c r="A506"/>
      <c r="B506"/>
      <c r="C506"/>
      <c r="D506"/>
      <c r="E506"/>
      <c r="F506"/>
      <c r="G506"/>
      <c r="H506"/>
      <c r="I506"/>
    </row>
    <row r="507" spans="1:9">
      <c r="A507"/>
      <c r="B507"/>
      <c r="C507"/>
      <c r="D507"/>
      <c r="E507"/>
      <c r="F507"/>
      <c r="G507"/>
      <c r="H507"/>
      <c r="I507"/>
    </row>
    <row r="508" spans="1:9">
      <c r="A508"/>
      <c r="B508"/>
      <c r="C508"/>
      <c r="D508"/>
      <c r="E508"/>
      <c r="F508"/>
      <c r="G508"/>
      <c r="H508"/>
      <c r="I508"/>
    </row>
    <row r="509" spans="1:9">
      <c r="A509"/>
      <c r="B509"/>
      <c r="C509"/>
      <c r="D509"/>
      <c r="E509"/>
      <c r="F509"/>
      <c r="G509"/>
      <c r="H509"/>
      <c r="I509"/>
    </row>
    <row r="510" spans="1:9">
      <c r="A510"/>
      <c r="B510"/>
      <c r="C510"/>
      <c r="D510"/>
      <c r="E510"/>
      <c r="F510"/>
      <c r="G510"/>
      <c r="H510"/>
      <c r="I510"/>
    </row>
    <row r="511" spans="1:9">
      <c r="A511"/>
      <c r="B511"/>
      <c r="C511"/>
      <c r="D511"/>
      <c r="E511"/>
      <c r="F511"/>
      <c r="G511"/>
      <c r="H511"/>
      <c r="I511"/>
    </row>
    <row r="512" spans="1:9">
      <c r="A512"/>
      <c r="B512"/>
      <c r="C512"/>
      <c r="D512"/>
      <c r="E512"/>
      <c r="F512"/>
      <c r="G512"/>
      <c r="H512"/>
      <c r="I512"/>
    </row>
    <row r="513" spans="1:9">
      <c r="A513"/>
      <c r="B513"/>
      <c r="C513"/>
      <c r="D513"/>
      <c r="E513"/>
      <c r="F513"/>
      <c r="G513"/>
      <c r="H513"/>
      <c r="I513"/>
    </row>
    <row r="514" spans="1:9">
      <c r="A514"/>
      <c r="B514"/>
      <c r="C514"/>
      <c r="D514"/>
      <c r="E514"/>
      <c r="F514"/>
      <c r="G514"/>
      <c r="H514"/>
      <c r="I514"/>
    </row>
    <row r="515" spans="1:9">
      <c r="A515"/>
      <c r="B515"/>
      <c r="C515"/>
      <c r="D515"/>
      <c r="E515"/>
      <c r="F515"/>
      <c r="G515"/>
      <c r="H515"/>
      <c r="I515"/>
    </row>
    <row r="516" spans="1:9">
      <c r="A516"/>
      <c r="B516"/>
      <c r="C516"/>
      <c r="D516"/>
      <c r="E516"/>
      <c r="F516"/>
      <c r="G516"/>
      <c r="H516"/>
      <c r="I516"/>
    </row>
    <row r="517" spans="1:9">
      <c r="A517"/>
      <c r="B517"/>
      <c r="C517"/>
      <c r="D517"/>
      <c r="E517"/>
      <c r="F517"/>
      <c r="G517"/>
      <c r="H517"/>
      <c r="I517"/>
    </row>
    <row r="518" spans="1:9">
      <c r="A518"/>
      <c r="B518"/>
      <c r="C518"/>
      <c r="D518"/>
      <c r="E518"/>
      <c r="F518"/>
      <c r="G518"/>
      <c r="H518"/>
      <c r="I518"/>
    </row>
    <row r="519" spans="1:9">
      <c r="A519"/>
      <c r="B519"/>
      <c r="C519"/>
      <c r="D519"/>
      <c r="E519"/>
      <c r="F519"/>
      <c r="G519"/>
      <c r="H519"/>
      <c r="I519"/>
    </row>
    <row r="520" spans="1:9">
      <c r="A520"/>
      <c r="B520"/>
      <c r="C520"/>
      <c r="D520"/>
      <c r="E520"/>
      <c r="F520"/>
      <c r="G520"/>
      <c r="H520"/>
      <c r="I520"/>
    </row>
    <row r="521" spans="1:9">
      <c r="A521"/>
      <c r="B521"/>
      <c r="C521"/>
      <c r="D521"/>
      <c r="E521"/>
      <c r="F521"/>
      <c r="G521"/>
      <c r="H521"/>
      <c r="I521"/>
    </row>
    <row r="522" spans="1:9">
      <c r="A522"/>
      <c r="B522"/>
      <c r="C522"/>
      <c r="D522"/>
      <c r="E522"/>
      <c r="F522"/>
      <c r="G522"/>
      <c r="H522"/>
      <c r="I522"/>
    </row>
    <row r="523" spans="1:9">
      <c r="A523"/>
      <c r="B523"/>
      <c r="C523"/>
      <c r="D523"/>
      <c r="E523"/>
      <c r="F523"/>
      <c r="G523"/>
      <c r="H523"/>
      <c r="I523"/>
    </row>
    <row r="524" spans="1:9">
      <c r="A524"/>
      <c r="B524"/>
      <c r="C524"/>
      <c r="D524"/>
      <c r="E524"/>
      <c r="F524"/>
      <c r="G524"/>
      <c r="H524"/>
      <c r="I524"/>
    </row>
    <row r="525" spans="1:9">
      <c r="A525"/>
      <c r="B525"/>
      <c r="C525"/>
      <c r="D525"/>
      <c r="E525"/>
      <c r="F525"/>
      <c r="G525"/>
      <c r="H525"/>
      <c r="I525"/>
    </row>
    <row r="526" spans="1:9">
      <c r="A526"/>
      <c r="B526"/>
      <c r="C526"/>
      <c r="D526"/>
      <c r="E526"/>
      <c r="F526"/>
      <c r="G526"/>
      <c r="H526"/>
      <c r="I526"/>
    </row>
    <row r="527" spans="1:9">
      <c r="A527"/>
      <c r="B527"/>
      <c r="C527"/>
      <c r="D527"/>
      <c r="E527"/>
      <c r="F527"/>
      <c r="G527"/>
      <c r="H527"/>
      <c r="I527"/>
    </row>
    <row r="528" spans="1:9">
      <c r="A528"/>
      <c r="B528"/>
      <c r="C528"/>
      <c r="D528"/>
      <c r="E528"/>
      <c r="F528"/>
      <c r="G528"/>
      <c r="H528"/>
      <c r="I528"/>
    </row>
    <row r="529" spans="1:9">
      <c r="A529"/>
      <c r="B529"/>
      <c r="C529"/>
      <c r="D529"/>
      <c r="E529"/>
      <c r="F529"/>
      <c r="G529"/>
      <c r="H529"/>
      <c r="I529"/>
    </row>
    <row r="530" spans="1:9">
      <c r="A530"/>
      <c r="B530"/>
      <c r="C530"/>
      <c r="D530"/>
      <c r="E530"/>
      <c r="F530"/>
      <c r="G530"/>
      <c r="H530"/>
      <c r="I530"/>
    </row>
    <row r="531" spans="1:9">
      <c r="A531"/>
      <c r="B531"/>
      <c r="C531"/>
      <c r="D531"/>
      <c r="E531"/>
      <c r="F531"/>
      <c r="G531"/>
      <c r="H531"/>
      <c r="I531"/>
    </row>
    <row r="532" spans="1:9">
      <c r="A532"/>
      <c r="B532"/>
      <c r="C532"/>
      <c r="D532"/>
      <c r="E532"/>
      <c r="F532"/>
      <c r="G532"/>
      <c r="H532"/>
      <c r="I532"/>
    </row>
    <row r="533" spans="1:9">
      <c r="A533"/>
      <c r="B533"/>
      <c r="C533"/>
      <c r="D533"/>
      <c r="E533"/>
      <c r="F533"/>
      <c r="G533"/>
      <c r="H533"/>
      <c r="I533"/>
    </row>
    <row r="534" spans="1:9">
      <c r="A534"/>
      <c r="B534"/>
      <c r="C534"/>
      <c r="D534"/>
      <c r="E534"/>
      <c r="F534"/>
      <c r="G534"/>
      <c r="H534"/>
      <c r="I53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  <row r="659" spans="1:9">
      <c r="A659"/>
      <c r="B659"/>
      <c r="C659"/>
      <c r="D659"/>
      <c r="E659"/>
      <c r="F659"/>
      <c r="G659"/>
      <c r="H659"/>
      <c r="I659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9"/>
  <dimension ref="A1:D9"/>
  <sheetViews>
    <sheetView workbookViewId="0">
      <selection activeCell="C1" sqref="C1:C4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262</v>
      </c>
      <c r="B1" s="17" t="s">
        <v>181</v>
      </c>
      <c r="C1" t="s">
        <v>174</v>
      </c>
      <c r="D1" t="s">
        <v>229</v>
      </c>
    </row>
    <row r="2" spans="1:4">
      <c r="A2" s="17" t="s">
        <v>172</v>
      </c>
      <c r="B2" s="17" t="s">
        <v>259</v>
      </c>
      <c r="C2" s="17" t="s">
        <v>261</v>
      </c>
      <c r="D2" t="s">
        <v>262</v>
      </c>
    </row>
    <row r="3" spans="1:4">
      <c r="A3" t="s">
        <v>175</v>
      </c>
      <c r="B3" s="17" t="s">
        <v>180</v>
      </c>
      <c r="C3" s="17" t="s">
        <v>182</v>
      </c>
      <c r="D3" t="s">
        <v>190</v>
      </c>
    </row>
    <row r="4" spans="1:4">
      <c r="A4" s="17" t="s">
        <v>260</v>
      </c>
      <c r="B4" s="17" t="s">
        <v>173</v>
      </c>
      <c r="C4" t="s">
        <v>198</v>
      </c>
      <c r="D4" t="s">
        <v>183</v>
      </c>
    </row>
    <row r="5" spans="1:4">
      <c r="A5" t="s">
        <v>176</v>
      </c>
      <c r="B5" s="17" t="s">
        <v>179</v>
      </c>
    </row>
    <row r="6" spans="1:4">
      <c r="B6" s="17" t="s">
        <v>183</v>
      </c>
    </row>
    <row r="9" spans="1:4">
      <c r="B9" s="17"/>
    </row>
  </sheetData>
  <sheetProtection algorithmName="SHA-512" hashValue="0s91+2hF9P/Yj/h9pYLOBUaKLu4NF5BEfjjw4dJL8hgJftbZRH9HXYwldUhwn+5ZN3D9HLNQryNyU9xsf682gA==" saltValue="1TEcGlxcTFTJef3nGtpeXA==" spinCount="100000" sheet="1" objects="1" scenarios="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0"/>
  <dimension ref="A1:L242"/>
  <sheetViews>
    <sheetView showGridLines="0" workbookViewId="0">
      <selection activeCell="B2" sqref="B2:I242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157</v>
      </c>
      <c r="B1" s="17" t="s">
        <v>158</v>
      </c>
      <c r="C1" s="17" t="s">
        <v>159</v>
      </c>
      <c r="D1" s="17" t="s">
        <v>160</v>
      </c>
      <c r="E1" s="17" t="s">
        <v>161</v>
      </c>
      <c r="F1" s="17" t="s">
        <v>162</v>
      </c>
      <c r="G1" s="17" t="s">
        <v>163</v>
      </c>
      <c r="H1" s="17" t="s">
        <v>164</v>
      </c>
      <c r="I1" s="17" t="s">
        <v>165</v>
      </c>
    </row>
    <row r="2" spans="1:12">
      <c r="A2" s="204">
        <v>1</v>
      </c>
      <c r="B2" s="20">
        <v>45294</v>
      </c>
      <c r="C2" s="204" t="s">
        <v>166</v>
      </c>
      <c r="D2" s="204">
        <f>+DAY(B2)</f>
        <v>3</v>
      </c>
      <c r="E2" s="21">
        <f>+MONTH(B2)</f>
        <v>1</v>
      </c>
      <c r="F2" s="21" t="str">
        <f>+CONCATENATE(D2,E2)</f>
        <v>31</v>
      </c>
      <c r="G2" s="21">
        <v>2024</v>
      </c>
      <c r="H2" s="204" t="s">
        <v>167</v>
      </c>
      <c r="I2" s="205" t="str">
        <f t="shared" ref="I2:I34" si="0">+CONCATENATE(H2,IF(A2&lt;10,"00",IF(A2&lt;100,0,"")),A2,IF(E2&lt;10,0,""),E2,MID(G2,3,2))</f>
        <v>INDECAEA0010124</v>
      </c>
      <c r="K2" s="20">
        <v>45488</v>
      </c>
      <c r="L2" s="17" t="str">
        <f>+VLOOKUP(K2,numeracion,8,FALSE)</f>
        <v>INDECAEA1300724</v>
      </c>
    </row>
    <row r="3" spans="1:12">
      <c r="A3" s="240">
        <v>2</v>
      </c>
      <c r="B3" s="20">
        <v>45295</v>
      </c>
      <c r="C3" s="240" t="s">
        <v>280</v>
      </c>
      <c r="D3" s="204">
        <f t="shared" ref="D3:D34" si="1">+DAY(B3)</f>
        <v>4</v>
      </c>
      <c r="E3" s="21">
        <f t="shared" ref="E3:E34" si="2">+MONTH(B3)</f>
        <v>1</v>
      </c>
      <c r="F3" s="21" t="str">
        <f t="shared" ref="F3:F34" si="3">+CONCATENATE(D3,E3)</f>
        <v>41</v>
      </c>
      <c r="G3" s="21">
        <v>2024</v>
      </c>
      <c r="H3" s="204" t="s">
        <v>167</v>
      </c>
      <c r="I3" s="205" t="str">
        <f t="shared" si="0"/>
        <v>INDECAEA0020124</v>
      </c>
    </row>
    <row r="4" spans="1:12">
      <c r="A4" s="240">
        <v>3</v>
      </c>
      <c r="B4" s="20">
        <v>45296</v>
      </c>
      <c r="C4" s="240" t="s">
        <v>281</v>
      </c>
      <c r="D4" s="204">
        <f t="shared" si="1"/>
        <v>5</v>
      </c>
      <c r="E4" s="21">
        <f t="shared" si="2"/>
        <v>1</v>
      </c>
      <c r="F4" s="21" t="str">
        <f t="shared" si="3"/>
        <v>51</v>
      </c>
      <c r="G4" s="21">
        <v>2024</v>
      </c>
      <c r="H4" s="204" t="s">
        <v>167</v>
      </c>
      <c r="I4" s="205" t="str">
        <f t="shared" si="0"/>
        <v>INDECAEA0030124</v>
      </c>
    </row>
    <row r="5" spans="1:12">
      <c r="A5" s="240">
        <v>4</v>
      </c>
      <c r="B5" s="20">
        <v>45299</v>
      </c>
      <c r="C5" s="240" t="s">
        <v>278</v>
      </c>
      <c r="D5" s="204">
        <f t="shared" si="1"/>
        <v>8</v>
      </c>
      <c r="E5" s="21">
        <f t="shared" si="2"/>
        <v>1</v>
      </c>
      <c r="F5" s="21" t="str">
        <f t="shared" si="3"/>
        <v>81</v>
      </c>
      <c r="G5" s="21">
        <v>2024</v>
      </c>
      <c r="H5" s="204" t="s">
        <v>167</v>
      </c>
      <c r="I5" s="205" t="str">
        <f t="shared" si="0"/>
        <v>INDECAEA0040124</v>
      </c>
    </row>
    <row r="6" spans="1:12">
      <c r="A6" s="240">
        <v>5</v>
      </c>
      <c r="B6" s="20">
        <v>45300</v>
      </c>
      <c r="C6" s="240" t="s">
        <v>279</v>
      </c>
      <c r="D6" s="204">
        <f t="shared" si="1"/>
        <v>9</v>
      </c>
      <c r="E6" s="21">
        <f t="shared" si="2"/>
        <v>1</v>
      </c>
      <c r="F6" s="21" t="str">
        <f t="shared" si="3"/>
        <v>91</v>
      </c>
      <c r="G6" s="21">
        <v>2024</v>
      </c>
      <c r="H6" s="204" t="s">
        <v>167</v>
      </c>
      <c r="I6" s="205" t="str">
        <f t="shared" si="0"/>
        <v>INDECAEA0050124</v>
      </c>
    </row>
    <row r="7" spans="1:12">
      <c r="A7" s="240">
        <v>6</v>
      </c>
      <c r="B7" s="20">
        <v>45301</v>
      </c>
      <c r="C7" s="240" t="s">
        <v>166</v>
      </c>
      <c r="D7" s="204">
        <f t="shared" si="1"/>
        <v>10</v>
      </c>
      <c r="E7" s="21">
        <f t="shared" si="2"/>
        <v>1</v>
      </c>
      <c r="F7" s="21" t="str">
        <f t="shared" si="3"/>
        <v>101</v>
      </c>
      <c r="G7" s="21">
        <v>2024</v>
      </c>
      <c r="H7" s="204" t="s">
        <v>167</v>
      </c>
      <c r="I7" s="205" t="str">
        <f t="shared" si="0"/>
        <v>INDECAEA0060124</v>
      </c>
    </row>
    <row r="8" spans="1:12">
      <c r="A8" s="240">
        <v>7</v>
      </c>
      <c r="B8" s="20">
        <v>45302</v>
      </c>
      <c r="C8" s="240" t="s">
        <v>280</v>
      </c>
      <c r="D8" s="204">
        <f t="shared" si="1"/>
        <v>11</v>
      </c>
      <c r="E8" s="21">
        <f t="shared" si="2"/>
        <v>1</v>
      </c>
      <c r="F8" s="21" t="str">
        <f t="shared" si="3"/>
        <v>111</v>
      </c>
      <c r="G8" s="21">
        <v>2024</v>
      </c>
      <c r="H8" s="204" t="s">
        <v>167</v>
      </c>
      <c r="I8" s="205" t="str">
        <f t="shared" si="0"/>
        <v>INDECAEA0070124</v>
      </c>
    </row>
    <row r="9" spans="1:12">
      <c r="A9" s="240">
        <v>8</v>
      </c>
      <c r="B9" s="20">
        <v>45303</v>
      </c>
      <c r="C9" s="240" t="s">
        <v>281</v>
      </c>
      <c r="D9" s="204">
        <f t="shared" si="1"/>
        <v>12</v>
      </c>
      <c r="E9" s="21">
        <f t="shared" si="2"/>
        <v>1</v>
      </c>
      <c r="F9" s="21" t="str">
        <f t="shared" si="3"/>
        <v>121</v>
      </c>
      <c r="G9" s="21">
        <v>2024</v>
      </c>
      <c r="H9" s="204" t="s">
        <v>167</v>
      </c>
      <c r="I9" s="205" t="str">
        <f t="shared" si="0"/>
        <v>INDECAEA0080124</v>
      </c>
    </row>
    <row r="10" spans="1:12">
      <c r="A10" s="240">
        <v>9</v>
      </c>
      <c r="B10" s="20">
        <v>45306</v>
      </c>
      <c r="C10" s="240" t="s">
        <v>278</v>
      </c>
      <c r="D10" s="204">
        <f t="shared" si="1"/>
        <v>15</v>
      </c>
      <c r="E10" s="21">
        <f t="shared" si="2"/>
        <v>1</v>
      </c>
      <c r="F10" s="21" t="str">
        <f t="shared" si="3"/>
        <v>151</v>
      </c>
      <c r="G10" s="21">
        <v>2024</v>
      </c>
      <c r="H10" s="204" t="s">
        <v>167</v>
      </c>
      <c r="I10" s="205" t="str">
        <f t="shared" si="0"/>
        <v>INDECAEA0090124</v>
      </c>
    </row>
    <row r="11" spans="1:12">
      <c r="A11" s="240">
        <v>10</v>
      </c>
      <c r="B11" s="20">
        <v>45307</v>
      </c>
      <c r="C11" s="240" t="s">
        <v>279</v>
      </c>
      <c r="D11" s="204">
        <f t="shared" si="1"/>
        <v>16</v>
      </c>
      <c r="E11" s="21">
        <f t="shared" si="2"/>
        <v>1</v>
      </c>
      <c r="F11" s="21" t="str">
        <f t="shared" si="3"/>
        <v>161</v>
      </c>
      <c r="G11" s="21">
        <v>2024</v>
      </c>
      <c r="H11" s="204" t="s">
        <v>167</v>
      </c>
      <c r="I11" s="205" t="str">
        <f t="shared" si="0"/>
        <v>INDECAEA0100124</v>
      </c>
    </row>
    <row r="12" spans="1:12">
      <c r="A12" s="240">
        <v>11</v>
      </c>
      <c r="B12" s="20">
        <v>45308</v>
      </c>
      <c r="C12" s="240" t="s">
        <v>166</v>
      </c>
      <c r="D12" s="204">
        <f t="shared" si="1"/>
        <v>17</v>
      </c>
      <c r="E12" s="21">
        <f t="shared" si="2"/>
        <v>1</v>
      </c>
      <c r="F12" s="21" t="str">
        <f t="shared" si="3"/>
        <v>171</v>
      </c>
      <c r="G12" s="21">
        <v>2024</v>
      </c>
      <c r="H12" s="204" t="s">
        <v>167</v>
      </c>
      <c r="I12" s="205" t="str">
        <f t="shared" si="0"/>
        <v>INDECAEA0110124</v>
      </c>
    </row>
    <row r="13" spans="1:12">
      <c r="A13" s="240">
        <v>12</v>
      </c>
      <c r="B13" s="20">
        <v>45309</v>
      </c>
      <c r="C13" s="240" t="s">
        <v>280</v>
      </c>
      <c r="D13" s="204">
        <f t="shared" si="1"/>
        <v>18</v>
      </c>
      <c r="E13" s="21">
        <f t="shared" si="2"/>
        <v>1</v>
      </c>
      <c r="F13" s="21" t="str">
        <f t="shared" si="3"/>
        <v>181</v>
      </c>
      <c r="G13" s="21">
        <v>2024</v>
      </c>
      <c r="H13" s="204" t="s">
        <v>167</v>
      </c>
      <c r="I13" s="205" t="str">
        <f t="shared" si="0"/>
        <v>INDECAEA0120124</v>
      </c>
    </row>
    <row r="14" spans="1:12">
      <c r="A14" s="240">
        <v>13</v>
      </c>
      <c r="B14" s="20">
        <v>45310</v>
      </c>
      <c r="C14" s="240" t="s">
        <v>281</v>
      </c>
      <c r="D14" s="204">
        <f t="shared" si="1"/>
        <v>19</v>
      </c>
      <c r="E14" s="21">
        <f t="shared" si="2"/>
        <v>1</v>
      </c>
      <c r="F14" s="21" t="str">
        <f t="shared" si="3"/>
        <v>191</v>
      </c>
      <c r="G14" s="21">
        <v>2024</v>
      </c>
      <c r="H14" s="204" t="s">
        <v>167</v>
      </c>
      <c r="I14" s="205" t="str">
        <f t="shared" si="0"/>
        <v>INDECAEA0130124</v>
      </c>
    </row>
    <row r="15" spans="1:12">
      <c r="A15" s="240">
        <v>14</v>
      </c>
      <c r="B15" s="20">
        <v>45313</v>
      </c>
      <c r="C15" s="240" t="s">
        <v>278</v>
      </c>
      <c r="D15" s="204">
        <f t="shared" si="1"/>
        <v>22</v>
      </c>
      <c r="E15" s="21">
        <f t="shared" si="2"/>
        <v>1</v>
      </c>
      <c r="F15" s="21" t="str">
        <f t="shared" si="3"/>
        <v>221</v>
      </c>
      <c r="G15" s="21">
        <v>2024</v>
      </c>
      <c r="H15" s="204" t="s">
        <v>167</v>
      </c>
      <c r="I15" s="205" t="str">
        <f t="shared" si="0"/>
        <v>INDECAEA0140124</v>
      </c>
    </row>
    <row r="16" spans="1:12">
      <c r="A16" s="240">
        <v>15</v>
      </c>
      <c r="B16" s="20">
        <v>45314</v>
      </c>
      <c r="C16" s="240" t="s">
        <v>279</v>
      </c>
      <c r="D16" s="204">
        <f t="shared" si="1"/>
        <v>23</v>
      </c>
      <c r="E16" s="21">
        <f t="shared" si="2"/>
        <v>1</v>
      </c>
      <c r="F16" s="21" t="str">
        <f t="shared" si="3"/>
        <v>231</v>
      </c>
      <c r="G16" s="21">
        <v>2024</v>
      </c>
      <c r="H16" s="204" t="s">
        <v>167</v>
      </c>
      <c r="I16" s="205" t="str">
        <f t="shared" si="0"/>
        <v>INDECAEA0150124</v>
      </c>
    </row>
    <row r="17" spans="1:9">
      <c r="A17" s="240">
        <v>16</v>
      </c>
      <c r="B17" s="20">
        <v>45315</v>
      </c>
      <c r="C17" s="240" t="s">
        <v>166</v>
      </c>
      <c r="D17" s="204">
        <f t="shared" si="1"/>
        <v>24</v>
      </c>
      <c r="E17" s="21">
        <f t="shared" si="2"/>
        <v>1</v>
      </c>
      <c r="F17" s="21" t="str">
        <f t="shared" si="3"/>
        <v>241</v>
      </c>
      <c r="G17" s="21">
        <v>2024</v>
      </c>
      <c r="H17" s="204" t="s">
        <v>167</v>
      </c>
      <c r="I17" s="205" t="str">
        <f t="shared" si="0"/>
        <v>INDECAEA0160124</v>
      </c>
    </row>
    <row r="18" spans="1:9">
      <c r="A18" s="240">
        <v>17</v>
      </c>
      <c r="B18" s="20">
        <v>45316</v>
      </c>
      <c r="C18" s="240" t="s">
        <v>280</v>
      </c>
      <c r="D18" s="204">
        <f t="shared" si="1"/>
        <v>25</v>
      </c>
      <c r="E18" s="21">
        <f t="shared" si="2"/>
        <v>1</v>
      </c>
      <c r="F18" s="21" t="str">
        <f t="shared" si="3"/>
        <v>251</v>
      </c>
      <c r="G18" s="21">
        <v>2024</v>
      </c>
      <c r="H18" s="204" t="s">
        <v>167</v>
      </c>
      <c r="I18" s="205" t="str">
        <f t="shared" si="0"/>
        <v>INDECAEA0170124</v>
      </c>
    </row>
    <row r="19" spans="1:9">
      <c r="A19" s="240">
        <v>18</v>
      </c>
      <c r="B19" s="20">
        <v>45317</v>
      </c>
      <c r="C19" s="240" t="s">
        <v>281</v>
      </c>
      <c r="D19" s="204">
        <f t="shared" si="1"/>
        <v>26</v>
      </c>
      <c r="E19" s="21">
        <f t="shared" si="2"/>
        <v>1</v>
      </c>
      <c r="F19" s="21" t="str">
        <f t="shared" si="3"/>
        <v>261</v>
      </c>
      <c r="G19" s="21">
        <v>2024</v>
      </c>
      <c r="H19" s="204" t="s">
        <v>167</v>
      </c>
      <c r="I19" s="205" t="str">
        <f t="shared" si="0"/>
        <v>INDECAEA0180124</v>
      </c>
    </row>
    <row r="20" spans="1:9">
      <c r="A20" s="240">
        <v>19</v>
      </c>
      <c r="B20" s="20">
        <v>45320</v>
      </c>
      <c r="C20" s="240" t="s">
        <v>278</v>
      </c>
      <c r="D20" s="204">
        <f t="shared" si="1"/>
        <v>29</v>
      </c>
      <c r="E20" s="21">
        <f t="shared" si="2"/>
        <v>1</v>
      </c>
      <c r="F20" s="21" t="str">
        <f t="shared" si="3"/>
        <v>291</v>
      </c>
      <c r="G20" s="21">
        <v>2024</v>
      </c>
      <c r="H20" s="204" t="s">
        <v>167</v>
      </c>
      <c r="I20" s="205" t="str">
        <f t="shared" si="0"/>
        <v>INDECAEA0190124</v>
      </c>
    </row>
    <row r="21" spans="1:9">
      <c r="A21" s="240">
        <v>20</v>
      </c>
      <c r="B21" s="20">
        <v>45321</v>
      </c>
      <c r="C21" s="240" t="s">
        <v>279</v>
      </c>
      <c r="D21" s="204">
        <f t="shared" si="1"/>
        <v>30</v>
      </c>
      <c r="E21" s="21">
        <f t="shared" si="2"/>
        <v>1</v>
      </c>
      <c r="F21" s="21" t="str">
        <f t="shared" si="3"/>
        <v>301</v>
      </c>
      <c r="G21" s="21">
        <v>2024</v>
      </c>
      <c r="H21" s="204" t="s">
        <v>167</v>
      </c>
      <c r="I21" s="205" t="str">
        <f t="shared" si="0"/>
        <v>INDECAEA0200124</v>
      </c>
    </row>
    <row r="22" spans="1:9">
      <c r="A22" s="240">
        <v>21</v>
      </c>
      <c r="B22" s="20">
        <v>45322</v>
      </c>
      <c r="C22" s="240" t="s">
        <v>166</v>
      </c>
      <c r="D22" s="204">
        <f t="shared" si="1"/>
        <v>31</v>
      </c>
      <c r="E22" s="21">
        <f t="shared" si="2"/>
        <v>1</v>
      </c>
      <c r="F22" s="21" t="str">
        <f t="shared" si="3"/>
        <v>311</v>
      </c>
      <c r="G22" s="21">
        <v>2024</v>
      </c>
      <c r="H22" s="204" t="s">
        <v>167</v>
      </c>
      <c r="I22" s="205" t="str">
        <f t="shared" si="0"/>
        <v>INDECAEA0210124</v>
      </c>
    </row>
    <row r="23" spans="1:9">
      <c r="A23" s="240">
        <v>22</v>
      </c>
      <c r="B23" s="20">
        <v>45323</v>
      </c>
      <c r="C23" s="240" t="s">
        <v>280</v>
      </c>
      <c r="D23" s="204">
        <f t="shared" si="1"/>
        <v>1</v>
      </c>
      <c r="E23" s="21">
        <f t="shared" si="2"/>
        <v>2</v>
      </c>
      <c r="F23" s="21" t="str">
        <f t="shared" si="3"/>
        <v>12</v>
      </c>
      <c r="G23" s="21">
        <v>2024</v>
      </c>
      <c r="H23" s="204" t="s">
        <v>167</v>
      </c>
      <c r="I23" s="205" t="str">
        <f t="shared" si="0"/>
        <v>INDECAEA0220224</v>
      </c>
    </row>
    <row r="24" spans="1:9">
      <c r="A24" s="240">
        <v>23</v>
      </c>
      <c r="B24" s="20">
        <v>45324</v>
      </c>
      <c r="C24" s="240" t="s">
        <v>281</v>
      </c>
      <c r="D24" s="204">
        <f t="shared" si="1"/>
        <v>2</v>
      </c>
      <c r="E24" s="21">
        <f t="shared" si="2"/>
        <v>2</v>
      </c>
      <c r="F24" s="21" t="str">
        <f t="shared" si="3"/>
        <v>22</v>
      </c>
      <c r="G24" s="21">
        <v>2024</v>
      </c>
      <c r="H24" s="204" t="s">
        <v>167</v>
      </c>
      <c r="I24" s="205" t="str">
        <f t="shared" si="0"/>
        <v>INDECAEA0230224</v>
      </c>
    </row>
    <row r="25" spans="1:9">
      <c r="A25" s="240">
        <v>24</v>
      </c>
      <c r="B25" s="20">
        <v>45327</v>
      </c>
      <c r="C25" s="240" t="s">
        <v>278</v>
      </c>
      <c r="D25" s="204">
        <f t="shared" si="1"/>
        <v>5</v>
      </c>
      <c r="E25" s="21">
        <f t="shared" si="2"/>
        <v>2</v>
      </c>
      <c r="F25" s="21" t="str">
        <f t="shared" si="3"/>
        <v>52</v>
      </c>
      <c r="G25" s="21">
        <v>2024</v>
      </c>
      <c r="H25" s="204" t="s">
        <v>167</v>
      </c>
      <c r="I25" s="205" t="str">
        <f t="shared" si="0"/>
        <v>INDECAEA0240224</v>
      </c>
    </row>
    <row r="26" spans="1:9">
      <c r="A26" s="240">
        <v>25</v>
      </c>
      <c r="B26" s="20">
        <v>45328</v>
      </c>
      <c r="C26" s="240" t="s">
        <v>279</v>
      </c>
      <c r="D26" s="204">
        <f t="shared" si="1"/>
        <v>6</v>
      </c>
      <c r="E26" s="21">
        <f t="shared" si="2"/>
        <v>2</v>
      </c>
      <c r="F26" s="21" t="str">
        <f t="shared" si="3"/>
        <v>62</v>
      </c>
      <c r="G26" s="21">
        <v>2024</v>
      </c>
      <c r="H26" s="204" t="s">
        <v>167</v>
      </c>
      <c r="I26" s="205" t="str">
        <f t="shared" si="0"/>
        <v>INDECAEA0250224</v>
      </c>
    </row>
    <row r="27" spans="1:9">
      <c r="A27" s="240">
        <v>26</v>
      </c>
      <c r="B27" s="20">
        <v>45329</v>
      </c>
      <c r="C27" s="240" t="s">
        <v>166</v>
      </c>
      <c r="D27" s="204">
        <f t="shared" si="1"/>
        <v>7</v>
      </c>
      <c r="E27" s="21">
        <f t="shared" si="2"/>
        <v>2</v>
      </c>
      <c r="F27" s="21" t="str">
        <f t="shared" si="3"/>
        <v>72</v>
      </c>
      <c r="G27" s="21">
        <v>2024</v>
      </c>
      <c r="H27" s="204" t="s">
        <v>167</v>
      </c>
      <c r="I27" s="205" t="str">
        <f t="shared" si="0"/>
        <v>INDECAEA0260224</v>
      </c>
    </row>
    <row r="28" spans="1:9">
      <c r="A28" s="240">
        <v>27</v>
      </c>
      <c r="B28" s="20">
        <v>45330</v>
      </c>
      <c r="C28" s="240" t="s">
        <v>280</v>
      </c>
      <c r="D28" s="204">
        <f t="shared" si="1"/>
        <v>8</v>
      </c>
      <c r="E28" s="21">
        <f t="shared" si="2"/>
        <v>2</v>
      </c>
      <c r="F28" s="21" t="str">
        <f t="shared" si="3"/>
        <v>82</v>
      </c>
      <c r="G28" s="21">
        <v>2024</v>
      </c>
      <c r="H28" s="204" t="s">
        <v>167</v>
      </c>
      <c r="I28" s="205" t="str">
        <f t="shared" si="0"/>
        <v>INDECAEA0270224</v>
      </c>
    </row>
    <row r="29" spans="1:9">
      <c r="A29" s="240">
        <v>28</v>
      </c>
      <c r="B29" s="20">
        <v>45331</v>
      </c>
      <c r="C29" s="240" t="s">
        <v>281</v>
      </c>
      <c r="D29" s="204">
        <f t="shared" si="1"/>
        <v>9</v>
      </c>
      <c r="E29" s="21">
        <f t="shared" si="2"/>
        <v>2</v>
      </c>
      <c r="F29" s="21" t="str">
        <f t="shared" si="3"/>
        <v>92</v>
      </c>
      <c r="G29" s="21">
        <v>2024</v>
      </c>
      <c r="H29" s="204" t="s">
        <v>167</v>
      </c>
      <c r="I29" s="205" t="str">
        <f t="shared" si="0"/>
        <v>INDECAEA0280224</v>
      </c>
    </row>
    <row r="30" spans="1:9">
      <c r="A30" s="240">
        <v>29</v>
      </c>
      <c r="B30" s="20">
        <v>45334</v>
      </c>
      <c r="C30" s="240" t="s">
        <v>278</v>
      </c>
      <c r="D30" s="204">
        <f t="shared" si="1"/>
        <v>12</v>
      </c>
      <c r="E30" s="21">
        <f t="shared" si="2"/>
        <v>2</v>
      </c>
      <c r="F30" s="21" t="str">
        <f t="shared" si="3"/>
        <v>122</v>
      </c>
      <c r="G30" s="21">
        <v>2024</v>
      </c>
      <c r="H30" s="204" t="s">
        <v>167</v>
      </c>
      <c r="I30" s="205" t="str">
        <f t="shared" si="0"/>
        <v>INDECAEA0290224</v>
      </c>
    </row>
    <row r="31" spans="1:9">
      <c r="A31" s="240">
        <v>30</v>
      </c>
      <c r="B31" s="20">
        <v>45335</v>
      </c>
      <c r="C31" s="240" t="s">
        <v>279</v>
      </c>
      <c r="D31" s="204">
        <f t="shared" si="1"/>
        <v>13</v>
      </c>
      <c r="E31" s="21">
        <f t="shared" si="2"/>
        <v>2</v>
      </c>
      <c r="F31" s="21" t="str">
        <f t="shared" si="3"/>
        <v>132</v>
      </c>
      <c r="G31" s="21">
        <v>2024</v>
      </c>
      <c r="H31" s="204" t="s">
        <v>167</v>
      </c>
      <c r="I31" s="205" t="str">
        <f t="shared" si="0"/>
        <v>INDECAEA0300224</v>
      </c>
    </row>
    <row r="32" spans="1:9">
      <c r="A32" s="240">
        <v>31</v>
      </c>
      <c r="B32" s="20">
        <v>45336</v>
      </c>
      <c r="C32" s="240" t="s">
        <v>166</v>
      </c>
      <c r="D32" s="204">
        <f t="shared" si="1"/>
        <v>14</v>
      </c>
      <c r="E32" s="21">
        <f t="shared" si="2"/>
        <v>2</v>
      </c>
      <c r="F32" s="21" t="str">
        <f t="shared" si="3"/>
        <v>142</v>
      </c>
      <c r="G32" s="21">
        <v>2024</v>
      </c>
      <c r="H32" s="204" t="s">
        <v>167</v>
      </c>
      <c r="I32" s="205" t="str">
        <f t="shared" si="0"/>
        <v>INDECAEA0310224</v>
      </c>
    </row>
    <row r="33" spans="1:9">
      <c r="A33" s="240">
        <v>32</v>
      </c>
      <c r="B33" s="20">
        <v>45337</v>
      </c>
      <c r="C33" s="240" t="s">
        <v>280</v>
      </c>
      <c r="D33" s="204">
        <f t="shared" si="1"/>
        <v>15</v>
      </c>
      <c r="E33" s="21">
        <f t="shared" si="2"/>
        <v>2</v>
      </c>
      <c r="F33" s="21" t="str">
        <f t="shared" si="3"/>
        <v>152</v>
      </c>
      <c r="G33" s="21">
        <v>2024</v>
      </c>
      <c r="H33" s="204" t="s">
        <v>167</v>
      </c>
      <c r="I33" s="205" t="str">
        <f t="shared" si="0"/>
        <v>INDECAEA0320224</v>
      </c>
    </row>
    <row r="34" spans="1:9">
      <c r="A34" s="240">
        <v>33</v>
      </c>
      <c r="B34" s="20">
        <v>45338</v>
      </c>
      <c r="C34" s="240" t="s">
        <v>281</v>
      </c>
      <c r="D34" s="204">
        <f t="shared" si="1"/>
        <v>16</v>
      </c>
      <c r="E34" s="21">
        <f t="shared" si="2"/>
        <v>2</v>
      </c>
      <c r="F34" s="21" t="str">
        <f t="shared" si="3"/>
        <v>162</v>
      </c>
      <c r="G34" s="21">
        <v>2024</v>
      </c>
      <c r="H34" s="204" t="s">
        <v>167</v>
      </c>
      <c r="I34" s="205" t="str">
        <f t="shared" si="0"/>
        <v>INDECAEA0330224</v>
      </c>
    </row>
    <row r="35" spans="1:9">
      <c r="A35" s="240">
        <v>34</v>
      </c>
      <c r="B35" s="20">
        <v>45341</v>
      </c>
      <c r="C35" s="240" t="s">
        <v>278</v>
      </c>
      <c r="D35" s="204">
        <f t="shared" ref="D35:D59" si="4">+DAY(B35)</f>
        <v>19</v>
      </c>
      <c r="E35" s="21">
        <f t="shared" ref="E35:E59" si="5">+MONTH(B35)</f>
        <v>2</v>
      </c>
      <c r="F35" s="21" t="str">
        <f t="shared" ref="F35:F59" si="6">+CONCATENATE(D35,E35)</f>
        <v>192</v>
      </c>
      <c r="G35" s="21">
        <v>2024</v>
      </c>
      <c r="H35" s="204" t="s">
        <v>167</v>
      </c>
      <c r="I35" s="205" t="str">
        <f t="shared" ref="I35:I59" si="7">+CONCATENATE(H35,IF(A35&lt;10,"00",IF(A35&lt;100,0,"")),A35,IF(E35&lt;10,0,""),E35,MID(G35,3,2))</f>
        <v>INDECAEA0340224</v>
      </c>
    </row>
    <row r="36" spans="1:9">
      <c r="A36" s="240">
        <v>35</v>
      </c>
      <c r="B36" s="20">
        <v>45342</v>
      </c>
      <c r="C36" s="240" t="s">
        <v>279</v>
      </c>
      <c r="D36" s="204">
        <f t="shared" si="4"/>
        <v>20</v>
      </c>
      <c r="E36" s="21">
        <f t="shared" si="5"/>
        <v>2</v>
      </c>
      <c r="F36" s="21" t="str">
        <f t="shared" si="6"/>
        <v>202</v>
      </c>
      <c r="G36" s="21">
        <v>2024</v>
      </c>
      <c r="H36" s="204" t="s">
        <v>167</v>
      </c>
      <c r="I36" s="205" t="str">
        <f t="shared" si="7"/>
        <v>INDECAEA0350224</v>
      </c>
    </row>
    <row r="37" spans="1:9">
      <c r="A37" s="240">
        <v>36</v>
      </c>
      <c r="B37" s="20">
        <v>45343</v>
      </c>
      <c r="C37" s="240" t="s">
        <v>166</v>
      </c>
      <c r="D37" s="204">
        <f t="shared" si="4"/>
        <v>21</v>
      </c>
      <c r="E37" s="21">
        <f t="shared" si="5"/>
        <v>2</v>
      </c>
      <c r="F37" s="21" t="str">
        <f t="shared" si="6"/>
        <v>212</v>
      </c>
      <c r="G37" s="21">
        <v>2024</v>
      </c>
      <c r="H37" s="204" t="s">
        <v>167</v>
      </c>
      <c r="I37" s="205" t="str">
        <f t="shared" si="7"/>
        <v>INDECAEA0360224</v>
      </c>
    </row>
    <row r="38" spans="1:9">
      <c r="A38" s="240">
        <v>37</v>
      </c>
      <c r="B38" s="20">
        <v>45344</v>
      </c>
      <c r="C38" s="240" t="s">
        <v>280</v>
      </c>
      <c r="D38" s="204">
        <f t="shared" si="4"/>
        <v>22</v>
      </c>
      <c r="E38" s="21">
        <f t="shared" si="5"/>
        <v>2</v>
      </c>
      <c r="F38" s="21" t="str">
        <f t="shared" si="6"/>
        <v>222</v>
      </c>
      <c r="G38" s="21">
        <v>2024</v>
      </c>
      <c r="H38" s="204" t="s">
        <v>167</v>
      </c>
      <c r="I38" s="205" t="str">
        <f t="shared" si="7"/>
        <v>INDECAEA0370224</v>
      </c>
    </row>
    <row r="39" spans="1:9">
      <c r="A39" s="240">
        <v>38</v>
      </c>
      <c r="B39" s="20">
        <v>45345</v>
      </c>
      <c r="C39" s="240" t="s">
        <v>281</v>
      </c>
      <c r="D39" s="204">
        <f t="shared" si="4"/>
        <v>23</v>
      </c>
      <c r="E39" s="21">
        <f t="shared" si="5"/>
        <v>2</v>
      </c>
      <c r="F39" s="21" t="str">
        <f t="shared" si="6"/>
        <v>232</v>
      </c>
      <c r="G39" s="21">
        <v>2024</v>
      </c>
      <c r="H39" s="204" t="s">
        <v>167</v>
      </c>
      <c r="I39" s="205" t="str">
        <f t="shared" si="7"/>
        <v>INDECAEA0380224</v>
      </c>
    </row>
    <row r="40" spans="1:9">
      <c r="A40" s="240">
        <v>39</v>
      </c>
      <c r="B40" s="20">
        <v>45348</v>
      </c>
      <c r="C40" s="240" t="s">
        <v>278</v>
      </c>
      <c r="D40" s="204">
        <f t="shared" si="4"/>
        <v>26</v>
      </c>
      <c r="E40" s="21">
        <f t="shared" si="5"/>
        <v>2</v>
      </c>
      <c r="F40" s="21" t="str">
        <f t="shared" si="6"/>
        <v>262</v>
      </c>
      <c r="G40" s="21">
        <v>2024</v>
      </c>
      <c r="H40" s="204" t="s">
        <v>167</v>
      </c>
      <c r="I40" s="205" t="str">
        <f t="shared" si="7"/>
        <v>INDECAEA0390224</v>
      </c>
    </row>
    <row r="41" spans="1:9">
      <c r="A41" s="240">
        <v>40</v>
      </c>
      <c r="B41" s="20">
        <v>45349</v>
      </c>
      <c r="C41" s="240" t="s">
        <v>279</v>
      </c>
      <c r="D41" s="204">
        <f t="shared" si="4"/>
        <v>27</v>
      </c>
      <c r="E41" s="21">
        <f t="shared" si="5"/>
        <v>2</v>
      </c>
      <c r="F41" s="21" t="str">
        <f t="shared" si="6"/>
        <v>272</v>
      </c>
      <c r="G41" s="21">
        <v>2024</v>
      </c>
      <c r="H41" s="204" t="s">
        <v>167</v>
      </c>
      <c r="I41" s="205" t="str">
        <f t="shared" si="7"/>
        <v>INDECAEA0400224</v>
      </c>
    </row>
    <row r="42" spans="1:9">
      <c r="A42" s="240">
        <v>41</v>
      </c>
      <c r="B42" s="20">
        <v>45350</v>
      </c>
      <c r="C42" s="240" t="s">
        <v>166</v>
      </c>
      <c r="D42" s="204">
        <f t="shared" si="4"/>
        <v>28</v>
      </c>
      <c r="E42" s="21">
        <f t="shared" si="5"/>
        <v>2</v>
      </c>
      <c r="F42" s="21" t="str">
        <f t="shared" si="6"/>
        <v>282</v>
      </c>
      <c r="G42" s="21">
        <v>2024</v>
      </c>
      <c r="H42" s="204" t="s">
        <v>167</v>
      </c>
      <c r="I42" s="205" t="str">
        <f t="shared" si="7"/>
        <v>INDECAEA0410224</v>
      </c>
    </row>
    <row r="43" spans="1:9">
      <c r="A43" s="240">
        <v>42</v>
      </c>
      <c r="B43" s="20">
        <v>45351</v>
      </c>
      <c r="C43" s="240" t="s">
        <v>280</v>
      </c>
      <c r="D43" s="204">
        <f t="shared" si="4"/>
        <v>29</v>
      </c>
      <c r="E43" s="21">
        <f t="shared" si="5"/>
        <v>2</v>
      </c>
      <c r="F43" s="21" t="str">
        <f t="shared" si="6"/>
        <v>292</v>
      </c>
      <c r="G43" s="21">
        <v>2024</v>
      </c>
      <c r="H43" s="204" t="s">
        <v>167</v>
      </c>
      <c r="I43" s="205" t="str">
        <f t="shared" si="7"/>
        <v>INDECAEA0420224</v>
      </c>
    </row>
    <row r="44" spans="1:9">
      <c r="A44" s="240">
        <v>43</v>
      </c>
      <c r="B44" s="20">
        <v>45352</v>
      </c>
      <c r="C44" s="240" t="s">
        <v>281</v>
      </c>
      <c r="D44" s="204">
        <f t="shared" si="4"/>
        <v>1</v>
      </c>
      <c r="E44" s="21">
        <f t="shared" si="5"/>
        <v>3</v>
      </c>
      <c r="F44" s="21" t="str">
        <f t="shared" si="6"/>
        <v>13</v>
      </c>
      <c r="G44" s="21">
        <v>2024</v>
      </c>
      <c r="H44" s="204" t="s">
        <v>167</v>
      </c>
      <c r="I44" s="205" t="str">
        <f t="shared" si="7"/>
        <v>INDECAEA0430324</v>
      </c>
    </row>
    <row r="45" spans="1:9">
      <c r="A45" s="240">
        <v>44</v>
      </c>
      <c r="B45" s="20">
        <v>45355</v>
      </c>
      <c r="C45" s="240" t="s">
        <v>278</v>
      </c>
      <c r="D45" s="204">
        <f t="shared" si="4"/>
        <v>4</v>
      </c>
      <c r="E45" s="21">
        <f t="shared" si="5"/>
        <v>3</v>
      </c>
      <c r="F45" s="21" t="str">
        <f t="shared" si="6"/>
        <v>43</v>
      </c>
      <c r="G45" s="21">
        <v>2024</v>
      </c>
      <c r="H45" s="204" t="s">
        <v>167</v>
      </c>
      <c r="I45" s="205" t="str">
        <f t="shared" si="7"/>
        <v>INDECAEA0440324</v>
      </c>
    </row>
    <row r="46" spans="1:9">
      <c r="A46" s="240">
        <v>45</v>
      </c>
      <c r="B46" s="20">
        <v>45356</v>
      </c>
      <c r="C46" s="240" t="s">
        <v>279</v>
      </c>
      <c r="D46" s="204">
        <f t="shared" si="4"/>
        <v>5</v>
      </c>
      <c r="E46" s="21">
        <f t="shared" si="5"/>
        <v>3</v>
      </c>
      <c r="F46" s="21" t="str">
        <f t="shared" si="6"/>
        <v>53</v>
      </c>
      <c r="G46" s="21">
        <v>2024</v>
      </c>
      <c r="H46" s="204" t="s">
        <v>167</v>
      </c>
      <c r="I46" s="205" t="str">
        <f t="shared" si="7"/>
        <v>INDECAEA0450324</v>
      </c>
    </row>
    <row r="47" spans="1:9">
      <c r="A47" s="240">
        <v>46</v>
      </c>
      <c r="B47" s="20">
        <v>45357</v>
      </c>
      <c r="C47" s="240" t="s">
        <v>166</v>
      </c>
      <c r="D47" s="204">
        <f t="shared" si="4"/>
        <v>6</v>
      </c>
      <c r="E47" s="21">
        <f t="shared" si="5"/>
        <v>3</v>
      </c>
      <c r="F47" s="21" t="str">
        <f t="shared" si="6"/>
        <v>63</v>
      </c>
      <c r="G47" s="21">
        <v>2024</v>
      </c>
      <c r="H47" s="204" t="s">
        <v>167</v>
      </c>
      <c r="I47" s="205" t="str">
        <f t="shared" si="7"/>
        <v>INDECAEA0460324</v>
      </c>
    </row>
    <row r="48" spans="1:9">
      <c r="A48" s="240">
        <v>47</v>
      </c>
      <c r="B48" s="20">
        <v>45358</v>
      </c>
      <c r="C48" s="240" t="s">
        <v>280</v>
      </c>
      <c r="D48" s="204">
        <f t="shared" si="4"/>
        <v>7</v>
      </c>
      <c r="E48" s="21">
        <f t="shared" si="5"/>
        <v>3</v>
      </c>
      <c r="F48" s="21" t="str">
        <f t="shared" si="6"/>
        <v>73</v>
      </c>
      <c r="G48" s="21">
        <v>2024</v>
      </c>
      <c r="H48" s="204" t="s">
        <v>167</v>
      </c>
      <c r="I48" s="205" t="str">
        <f t="shared" si="7"/>
        <v>INDECAEA0470324</v>
      </c>
    </row>
    <row r="49" spans="1:9">
      <c r="A49" s="240">
        <v>48</v>
      </c>
      <c r="B49" s="20">
        <v>45359</v>
      </c>
      <c r="C49" s="240" t="s">
        <v>281</v>
      </c>
      <c r="D49" s="204">
        <f t="shared" si="4"/>
        <v>8</v>
      </c>
      <c r="E49" s="21">
        <f t="shared" si="5"/>
        <v>3</v>
      </c>
      <c r="F49" s="21" t="str">
        <f t="shared" si="6"/>
        <v>83</v>
      </c>
      <c r="G49" s="21">
        <v>2024</v>
      </c>
      <c r="H49" s="204" t="s">
        <v>167</v>
      </c>
      <c r="I49" s="205" t="str">
        <f t="shared" si="7"/>
        <v>INDECAEA0480324</v>
      </c>
    </row>
    <row r="50" spans="1:9">
      <c r="A50" s="240">
        <v>49</v>
      </c>
      <c r="B50" s="20">
        <v>45362</v>
      </c>
      <c r="C50" s="240" t="s">
        <v>278</v>
      </c>
      <c r="D50" s="204">
        <f t="shared" si="4"/>
        <v>11</v>
      </c>
      <c r="E50" s="21">
        <f t="shared" si="5"/>
        <v>3</v>
      </c>
      <c r="F50" s="21" t="str">
        <f t="shared" si="6"/>
        <v>113</v>
      </c>
      <c r="G50" s="21">
        <v>2024</v>
      </c>
      <c r="H50" s="204" t="s">
        <v>167</v>
      </c>
      <c r="I50" s="205" t="str">
        <f t="shared" si="7"/>
        <v>INDECAEA0490324</v>
      </c>
    </row>
    <row r="51" spans="1:9">
      <c r="A51" s="240">
        <v>50</v>
      </c>
      <c r="B51" s="20">
        <v>45363</v>
      </c>
      <c r="C51" s="240" t="s">
        <v>279</v>
      </c>
      <c r="D51" s="204">
        <f t="shared" si="4"/>
        <v>12</v>
      </c>
      <c r="E51" s="21">
        <f t="shared" si="5"/>
        <v>3</v>
      </c>
      <c r="F51" s="21" t="str">
        <f t="shared" si="6"/>
        <v>123</v>
      </c>
      <c r="G51" s="21">
        <v>2024</v>
      </c>
      <c r="H51" s="204" t="s">
        <v>167</v>
      </c>
      <c r="I51" s="205" t="str">
        <f t="shared" si="7"/>
        <v>INDECAEA0500324</v>
      </c>
    </row>
    <row r="52" spans="1:9">
      <c r="A52" s="240">
        <v>51</v>
      </c>
      <c r="B52" s="20">
        <v>45364</v>
      </c>
      <c r="C52" s="240" t="s">
        <v>166</v>
      </c>
      <c r="D52" s="204">
        <f t="shared" si="4"/>
        <v>13</v>
      </c>
      <c r="E52" s="21">
        <f t="shared" si="5"/>
        <v>3</v>
      </c>
      <c r="F52" s="21" t="str">
        <f t="shared" si="6"/>
        <v>133</v>
      </c>
      <c r="G52" s="21">
        <v>2024</v>
      </c>
      <c r="H52" s="204" t="s">
        <v>167</v>
      </c>
      <c r="I52" s="205" t="str">
        <f t="shared" si="7"/>
        <v>INDECAEA0510324</v>
      </c>
    </row>
    <row r="53" spans="1:9">
      <c r="A53" s="240">
        <v>52</v>
      </c>
      <c r="B53" s="20">
        <v>45365</v>
      </c>
      <c r="C53" s="240" t="s">
        <v>280</v>
      </c>
      <c r="D53" s="204">
        <f t="shared" si="4"/>
        <v>14</v>
      </c>
      <c r="E53" s="21">
        <f t="shared" si="5"/>
        <v>3</v>
      </c>
      <c r="F53" s="21" t="str">
        <f t="shared" si="6"/>
        <v>143</v>
      </c>
      <c r="G53" s="21">
        <v>2024</v>
      </c>
      <c r="H53" s="204" t="s">
        <v>167</v>
      </c>
      <c r="I53" s="205" t="str">
        <f t="shared" si="7"/>
        <v>INDECAEA0520324</v>
      </c>
    </row>
    <row r="54" spans="1:9">
      <c r="A54" s="240">
        <v>53</v>
      </c>
      <c r="B54" s="20">
        <v>45366</v>
      </c>
      <c r="C54" s="240" t="s">
        <v>281</v>
      </c>
      <c r="D54" s="204">
        <f t="shared" si="4"/>
        <v>15</v>
      </c>
      <c r="E54" s="21">
        <f t="shared" si="5"/>
        <v>3</v>
      </c>
      <c r="F54" s="21" t="str">
        <f t="shared" si="6"/>
        <v>153</v>
      </c>
      <c r="G54" s="21">
        <v>2024</v>
      </c>
      <c r="H54" s="204" t="s">
        <v>167</v>
      </c>
      <c r="I54" s="205" t="str">
        <f t="shared" si="7"/>
        <v>INDECAEA0530324</v>
      </c>
    </row>
    <row r="55" spans="1:9">
      <c r="A55" s="240">
        <v>54</v>
      </c>
      <c r="B55" s="20">
        <v>45369</v>
      </c>
      <c r="C55" s="240" t="s">
        <v>278</v>
      </c>
      <c r="D55" s="204">
        <f t="shared" si="4"/>
        <v>18</v>
      </c>
      <c r="E55" s="21">
        <f t="shared" si="5"/>
        <v>3</v>
      </c>
      <c r="F55" s="21" t="str">
        <f t="shared" si="6"/>
        <v>183</v>
      </c>
      <c r="G55" s="21">
        <v>2024</v>
      </c>
      <c r="H55" s="204" t="s">
        <v>167</v>
      </c>
      <c r="I55" s="205" t="str">
        <f t="shared" si="7"/>
        <v>INDECAEA0540324</v>
      </c>
    </row>
    <row r="56" spans="1:9">
      <c r="A56" s="240">
        <v>55</v>
      </c>
      <c r="B56" s="20">
        <v>45370</v>
      </c>
      <c r="C56" s="240" t="s">
        <v>279</v>
      </c>
      <c r="D56" s="204">
        <f t="shared" si="4"/>
        <v>19</v>
      </c>
      <c r="E56" s="21">
        <f t="shared" si="5"/>
        <v>3</v>
      </c>
      <c r="F56" s="21" t="str">
        <f t="shared" si="6"/>
        <v>193</v>
      </c>
      <c r="G56" s="21">
        <v>2024</v>
      </c>
      <c r="H56" s="204" t="s">
        <v>167</v>
      </c>
      <c r="I56" s="205" t="str">
        <f t="shared" si="7"/>
        <v>INDECAEA0550324</v>
      </c>
    </row>
    <row r="57" spans="1:9">
      <c r="A57" s="240">
        <v>56</v>
      </c>
      <c r="B57" s="20">
        <v>45371</v>
      </c>
      <c r="C57" s="240" t="s">
        <v>166</v>
      </c>
      <c r="D57" s="204">
        <f t="shared" si="4"/>
        <v>20</v>
      </c>
      <c r="E57" s="21">
        <f t="shared" si="5"/>
        <v>3</v>
      </c>
      <c r="F57" s="21" t="str">
        <f t="shared" si="6"/>
        <v>203</v>
      </c>
      <c r="G57" s="21">
        <v>2024</v>
      </c>
      <c r="H57" s="204" t="s">
        <v>167</v>
      </c>
      <c r="I57" s="205" t="str">
        <f t="shared" si="7"/>
        <v>INDECAEA0560324</v>
      </c>
    </row>
    <row r="58" spans="1:9">
      <c r="A58" s="240">
        <v>57</v>
      </c>
      <c r="B58" s="20">
        <v>45372</v>
      </c>
      <c r="C58" s="240" t="s">
        <v>280</v>
      </c>
      <c r="D58" s="204">
        <f t="shared" si="4"/>
        <v>21</v>
      </c>
      <c r="E58" s="21">
        <f t="shared" si="5"/>
        <v>3</v>
      </c>
      <c r="F58" s="21" t="str">
        <f t="shared" si="6"/>
        <v>213</v>
      </c>
      <c r="G58" s="21">
        <v>2024</v>
      </c>
      <c r="H58" s="204" t="s">
        <v>167</v>
      </c>
      <c r="I58" s="205" t="str">
        <f t="shared" si="7"/>
        <v>INDECAEA0570324</v>
      </c>
    </row>
    <row r="59" spans="1:9">
      <c r="A59" s="240">
        <v>58</v>
      </c>
      <c r="B59" s="20">
        <v>45373</v>
      </c>
      <c r="C59" s="240" t="s">
        <v>281</v>
      </c>
      <c r="D59" s="204">
        <f t="shared" si="4"/>
        <v>22</v>
      </c>
      <c r="E59" s="21">
        <f t="shared" si="5"/>
        <v>3</v>
      </c>
      <c r="F59" s="21" t="str">
        <f t="shared" si="6"/>
        <v>223</v>
      </c>
      <c r="G59" s="21">
        <v>2024</v>
      </c>
      <c r="H59" s="204" t="s">
        <v>167</v>
      </c>
      <c r="I59" s="205" t="str">
        <f t="shared" si="7"/>
        <v>INDECAEA0580324</v>
      </c>
    </row>
    <row r="60" spans="1:9">
      <c r="A60" s="240">
        <v>59</v>
      </c>
      <c r="B60" s="20">
        <v>45384</v>
      </c>
      <c r="C60" s="240" t="s">
        <v>279</v>
      </c>
      <c r="D60" s="204">
        <f t="shared" ref="D60:D86" si="8">+DAY(B60)</f>
        <v>2</v>
      </c>
      <c r="E60" s="21">
        <f t="shared" ref="E60:E86" si="9">+MONTH(B60)</f>
        <v>4</v>
      </c>
      <c r="F60" s="21" t="str">
        <f t="shared" ref="F60:F86" si="10">+CONCATENATE(D60,E60)</f>
        <v>24</v>
      </c>
      <c r="G60" s="21">
        <v>2024</v>
      </c>
      <c r="H60" s="204" t="s">
        <v>167</v>
      </c>
      <c r="I60" s="205" t="str">
        <f t="shared" ref="I60:I86" si="11">+CONCATENATE(H60,IF(A60&lt;10,"00",IF(A60&lt;100,0,"")),A60,IF(E60&lt;10,0,""),E60,MID(G60,3,2))</f>
        <v>INDECAEA0590424</v>
      </c>
    </row>
    <row r="61" spans="1:9">
      <c r="A61" s="240">
        <v>60</v>
      </c>
      <c r="B61" s="20">
        <v>45385</v>
      </c>
      <c r="C61" s="240" t="s">
        <v>166</v>
      </c>
      <c r="D61" s="204">
        <f t="shared" si="8"/>
        <v>3</v>
      </c>
      <c r="E61" s="21">
        <f t="shared" si="9"/>
        <v>4</v>
      </c>
      <c r="F61" s="21" t="str">
        <f t="shared" si="10"/>
        <v>34</v>
      </c>
      <c r="G61" s="21">
        <v>2024</v>
      </c>
      <c r="H61" s="204" t="s">
        <v>167</v>
      </c>
      <c r="I61" s="205" t="str">
        <f t="shared" si="11"/>
        <v>INDECAEA0600424</v>
      </c>
    </row>
    <row r="62" spans="1:9">
      <c r="A62" s="240">
        <v>61</v>
      </c>
      <c r="B62" s="20">
        <v>45386</v>
      </c>
      <c r="C62" s="240" t="s">
        <v>280</v>
      </c>
      <c r="D62" s="204">
        <f t="shared" si="8"/>
        <v>4</v>
      </c>
      <c r="E62" s="21">
        <f t="shared" si="9"/>
        <v>4</v>
      </c>
      <c r="F62" s="21" t="str">
        <f t="shared" si="10"/>
        <v>44</v>
      </c>
      <c r="G62" s="21">
        <v>2024</v>
      </c>
      <c r="H62" s="204" t="s">
        <v>167</v>
      </c>
      <c r="I62" s="205" t="str">
        <f t="shared" si="11"/>
        <v>INDECAEA0610424</v>
      </c>
    </row>
    <row r="63" spans="1:9">
      <c r="A63" s="240">
        <v>62</v>
      </c>
      <c r="B63" s="20">
        <v>45387</v>
      </c>
      <c r="C63" s="240" t="s">
        <v>281</v>
      </c>
      <c r="D63" s="204">
        <f t="shared" si="8"/>
        <v>5</v>
      </c>
      <c r="E63" s="21">
        <f t="shared" si="9"/>
        <v>4</v>
      </c>
      <c r="F63" s="21" t="str">
        <f t="shared" si="10"/>
        <v>54</v>
      </c>
      <c r="G63" s="21">
        <v>2024</v>
      </c>
      <c r="H63" s="204" t="s">
        <v>167</v>
      </c>
      <c r="I63" s="205" t="str">
        <f t="shared" si="11"/>
        <v>INDECAEA0620424</v>
      </c>
    </row>
    <row r="64" spans="1:9">
      <c r="A64" s="240">
        <v>63</v>
      </c>
      <c r="B64" s="20">
        <v>45390</v>
      </c>
      <c r="C64" s="240" t="s">
        <v>278</v>
      </c>
      <c r="D64" s="204">
        <f t="shared" si="8"/>
        <v>8</v>
      </c>
      <c r="E64" s="21">
        <f t="shared" si="9"/>
        <v>4</v>
      </c>
      <c r="F64" s="21" t="str">
        <f t="shared" si="10"/>
        <v>84</v>
      </c>
      <c r="G64" s="21">
        <v>2024</v>
      </c>
      <c r="H64" s="204" t="s">
        <v>167</v>
      </c>
      <c r="I64" s="205" t="str">
        <f t="shared" si="11"/>
        <v>INDECAEA0630424</v>
      </c>
    </row>
    <row r="65" spans="1:9">
      <c r="A65" s="240">
        <v>64</v>
      </c>
      <c r="B65" s="20">
        <v>45391</v>
      </c>
      <c r="C65" s="240" t="s">
        <v>279</v>
      </c>
      <c r="D65" s="204">
        <f t="shared" si="8"/>
        <v>9</v>
      </c>
      <c r="E65" s="21">
        <f t="shared" si="9"/>
        <v>4</v>
      </c>
      <c r="F65" s="21" t="str">
        <f t="shared" si="10"/>
        <v>94</v>
      </c>
      <c r="G65" s="21">
        <v>2024</v>
      </c>
      <c r="H65" s="204" t="s">
        <v>167</v>
      </c>
      <c r="I65" s="205" t="str">
        <f t="shared" si="11"/>
        <v>INDECAEA0640424</v>
      </c>
    </row>
    <row r="66" spans="1:9">
      <c r="A66" s="240">
        <v>65</v>
      </c>
      <c r="B66" s="20">
        <v>45392</v>
      </c>
      <c r="C66" s="240" t="s">
        <v>166</v>
      </c>
      <c r="D66" s="204">
        <f t="shared" si="8"/>
        <v>10</v>
      </c>
      <c r="E66" s="21">
        <f t="shared" si="9"/>
        <v>4</v>
      </c>
      <c r="F66" s="21" t="str">
        <f t="shared" si="10"/>
        <v>104</v>
      </c>
      <c r="G66" s="21">
        <v>2024</v>
      </c>
      <c r="H66" s="204" t="s">
        <v>167</v>
      </c>
      <c r="I66" s="205" t="str">
        <f t="shared" si="11"/>
        <v>INDECAEA0650424</v>
      </c>
    </row>
    <row r="67" spans="1:9">
      <c r="A67" s="240">
        <v>66</v>
      </c>
      <c r="B67" s="20">
        <v>45393</v>
      </c>
      <c r="C67" s="240" t="s">
        <v>280</v>
      </c>
      <c r="D67" s="204">
        <f t="shared" si="8"/>
        <v>11</v>
      </c>
      <c r="E67" s="21">
        <f t="shared" si="9"/>
        <v>4</v>
      </c>
      <c r="F67" s="21" t="str">
        <f t="shared" si="10"/>
        <v>114</v>
      </c>
      <c r="G67" s="21">
        <v>2024</v>
      </c>
      <c r="H67" s="204" t="s">
        <v>167</v>
      </c>
      <c r="I67" s="205" t="str">
        <f t="shared" si="11"/>
        <v>INDECAEA0660424</v>
      </c>
    </row>
    <row r="68" spans="1:9">
      <c r="A68" s="240">
        <v>67</v>
      </c>
      <c r="B68" s="20">
        <v>45394</v>
      </c>
      <c r="C68" s="240" t="s">
        <v>281</v>
      </c>
      <c r="D68" s="204">
        <f t="shared" si="8"/>
        <v>12</v>
      </c>
      <c r="E68" s="21">
        <f t="shared" si="9"/>
        <v>4</v>
      </c>
      <c r="F68" s="21" t="str">
        <f t="shared" si="10"/>
        <v>124</v>
      </c>
      <c r="G68" s="21">
        <v>2024</v>
      </c>
      <c r="H68" s="204" t="s">
        <v>167</v>
      </c>
      <c r="I68" s="205" t="str">
        <f t="shared" si="11"/>
        <v>INDECAEA0670424</v>
      </c>
    </row>
    <row r="69" spans="1:9">
      <c r="A69" s="240">
        <v>68</v>
      </c>
      <c r="B69" s="20">
        <v>45397</v>
      </c>
      <c r="C69" s="240" t="s">
        <v>278</v>
      </c>
      <c r="D69" s="204">
        <f t="shared" si="8"/>
        <v>15</v>
      </c>
      <c r="E69" s="21">
        <f t="shared" si="9"/>
        <v>4</v>
      </c>
      <c r="F69" s="21" t="str">
        <f t="shared" si="10"/>
        <v>154</v>
      </c>
      <c r="G69" s="21">
        <v>2024</v>
      </c>
      <c r="H69" s="204" t="s">
        <v>167</v>
      </c>
      <c r="I69" s="205" t="str">
        <f t="shared" si="11"/>
        <v>INDECAEA0680424</v>
      </c>
    </row>
    <row r="70" spans="1:9">
      <c r="A70" s="240">
        <v>69</v>
      </c>
      <c r="B70" s="20">
        <v>45398</v>
      </c>
      <c r="C70" s="240" t="s">
        <v>279</v>
      </c>
      <c r="D70" s="204">
        <f t="shared" si="8"/>
        <v>16</v>
      </c>
      <c r="E70" s="21">
        <f t="shared" si="9"/>
        <v>4</v>
      </c>
      <c r="F70" s="21" t="str">
        <f t="shared" si="10"/>
        <v>164</v>
      </c>
      <c r="G70" s="21">
        <v>2024</v>
      </c>
      <c r="H70" s="204" t="s">
        <v>167</v>
      </c>
      <c r="I70" s="205" t="str">
        <f t="shared" si="11"/>
        <v>INDECAEA0690424</v>
      </c>
    </row>
    <row r="71" spans="1:9">
      <c r="A71" s="240">
        <v>70</v>
      </c>
      <c r="B71" s="20">
        <v>45399</v>
      </c>
      <c r="C71" s="240" t="s">
        <v>166</v>
      </c>
      <c r="D71" s="204">
        <f t="shared" si="8"/>
        <v>17</v>
      </c>
      <c r="E71" s="21">
        <f t="shared" si="9"/>
        <v>4</v>
      </c>
      <c r="F71" s="21" t="str">
        <f t="shared" si="10"/>
        <v>174</v>
      </c>
      <c r="G71" s="21">
        <v>2024</v>
      </c>
      <c r="H71" s="204" t="s">
        <v>167</v>
      </c>
      <c r="I71" s="205" t="str">
        <f t="shared" si="11"/>
        <v>INDECAEA0700424</v>
      </c>
    </row>
    <row r="72" spans="1:9">
      <c r="A72" s="240">
        <v>71</v>
      </c>
      <c r="B72" s="20">
        <v>45400</v>
      </c>
      <c r="C72" s="240" t="s">
        <v>280</v>
      </c>
      <c r="D72" s="204">
        <f t="shared" si="8"/>
        <v>18</v>
      </c>
      <c r="E72" s="21">
        <f t="shared" si="9"/>
        <v>4</v>
      </c>
      <c r="F72" s="21" t="str">
        <f t="shared" si="10"/>
        <v>184</v>
      </c>
      <c r="G72" s="21">
        <v>2024</v>
      </c>
      <c r="H72" s="204" t="s">
        <v>167</v>
      </c>
      <c r="I72" s="205" t="str">
        <f t="shared" si="11"/>
        <v>INDECAEA0710424</v>
      </c>
    </row>
    <row r="73" spans="1:9">
      <c r="A73" s="240">
        <v>72</v>
      </c>
      <c r="B73" s="20">
        <v>45401</v>
      </c>
      <c r="C73" s="240" t="s">
        <v>281</v>
      </c>
      <c r="D73" s="204">
        <f t="shared" si="8"/>
        <v>19</v>
      </c>
      <c r="E73" s="21">
        <f t="shared" si="9"/>
        <v>4</v>
      </c>
      <c r="F73" s="21" t="str">
        <f t="shared" si="10"/>
        <v>194</v>
      </c>
      <c r="G73" s="21">
        <v>2024</v>
      </c>
      <c r="H73" s="204" t="s">
        <v>167</v>
      </c>
      <c r="I73" s="205" t="str">
        <f t="shared" si="11"/>
        <v>INDECAEA0720424</v>
      </c>
    </row>
    <row r="74" spans="1:9">
      <c r="A74" s="240">
        <v>73</v>
      </c>
      <c r="B74" s="20">
        <v>45404</v>
      </c>
      <c r="C74" s="240" t="s">
        <v>278</v>
      </c>
      <c r="D74" s="204">
        <f t="shared" si="8"/>
        <v>22</v>
      </c>
      <c r="E74" s="21">
        <f t="shared" si="9"/>
        <v>4</v>
      </c>
      <c r="F74" s="21" t="str">
        <f t="shared" si="10"/>
        <v>224</v>
      </c>
      <c r="G74" s="21">
        <v>2024</v>
      </c>
      <c r="H74" s="204" t="s">
        <v>167</v>
      </c>
      <c r="I74" s="205" t="str">
        <f t="shared" si="11"/>
        <v>INDECAEA0730424</v>
      </c>
    </row>
    <row r="75" spans="1:9">
      <c r="A75" s="240">
        <v>74</v>
      </c>
      <c r="B75" s="20">
        <v>45405</v>
      </c>
      <c r="C75" s="240" t="s">
        <v>279</v>
      </c>
      <c r="D75" s="204">
        <f t="shared" si="8"/>
        <v>23</v>
      </c>
      <c r="E75" s="21">
        <f t="shared" si="9"/>
        <v>4</v>
      </c>
      <c r="F75" s="21" t="str">
        <f t="shared" si="10"/>
        <v>234</v>
      </c>
      <c r="G75" s="21">
        <v>2024</v>
      </c>
      <c r="H75" s="204" t="s">
        <v>167</v>
      </c>
      <c r="I75" s="205" t="str">
        <f t="shared" si="11"/>
        <v>INDECAEA0740424</v>
      </c>
    </row>
    <row r="76" spans="1:9">
      <c r="A76" s="240">
        <v>75</v>
      </c>
      <c r="B76" s="20">
        <v>45406</v>
      </c>
      <c r="C76" s="240" t="s">
        <v>166</v>
      </c>
      <c r="D76" s="204">
        <f t="shared" si="8"/>
        <v>24</v>
      </c>
      <c r="E76" s="21">
        <f t="shared" si="9"/>
        <v>4</v>
      </c>
      <c r="F76" s="21" t="str">
        <f t="shared" si="10"/>
        <v>244</v>
      </c>
      <c r="G76" s="21">
        <v>2024</v>
      </c>
      <c r="H76" s="204" t="s">
        <v>167</v>
      </c>
      <c r="I76" s="205" t="str">
        <f t="shared" si="11"/>
        <v>INDECAEA0750424</v>
      </c>
    </row>
    <row r="77" spans="1:9">
      <c r="A77" s="240">
        <v>76</v>
      </c>
      <c r="B77" s="20">
        <v>45407</v>
      </c>
      <c r="C77" s="240" t="s">
        <v>280</v>
      </c>
      <c r="D77" s="204">
        <f t="shared" si="8"/>
        <v>25</v>
      </c>
      <c r="E77" s="21">
        <f t="shared" si="9"/>
        <v>4</v>
      </c>
      <c r="F77" s="21" t="str">
        <f t="shared" si="10"/>
        <v>254</v>
      </c>
      <c r="G77" s="21">
        <v>2024</v>
      </c>
      <c r="H77" s="204" t="s">
        <v>167</v>
      </c>
      <c r="I77" s="205" t="str">
        <f t="shared" si="11"/>
        <v>INDECAEA0760424</v>
      </c>
    </row>
    <row r="78" spans="1:9">
      <c r="A78" s="240">
        <v>77</v>
      </c>
      <c r="B78" s="20">
        <v>45408</v>
      </c>
      <c r="C78" s="240" t="s">
        <v>281</v>
      </c>
      <c r="D78" s="204">
        <f t="shared" si="8"/>
        <v>26</v>
      </c>
      <c r="E78" s="21">
        <f t="shared" si="9"/>
        <v>4</v>
      </c>
      <c r="F78" s="21" t="str">
        <f t="shared" si="10"/>
        <v>264</v>
      </c>
      <c r="G78" s="21">
        <v>2024</v>
      </c>
      <c r="H78" s="204" t="s">
        <v>167</v>
      </c>
      <c r="I78" s="205" t="str">
        <f t="shared" si="11"/>
        <v>INDECAEA0770424</v>
      </c>
    </row>
    <row r="79" spans="1:9">
      <c r="A79" s="240">
        <v>78</v>
      </c>
      <c r="B79" s="20">
        <v>45411</v>
      </c>
      <c r="C79" s="240" t="s">
        <v>278</v>
      </c>
      <c r="D79" s="204">
        <f t="shared" si="8"/>
        <v>29</v>
      </c>
      <c r="E79" s="21">
        <f t="shared" si="9"/>
        <v>4</v>
      </c>
      <c r="F79" s="21" t="str">
        <f t="shared" si="10"/>
        <v>294</v>
      </c>
      <c r="G79" s="21">
        <v>2024</v>
      </c>
      <c r="H79" s="204" t="s">
        <v>167</v>
      </c>
      <c r="I79" s="205" t="str">
        <f t="shared" si="11"/>
        <v>INDECAEA0780424</v>
      </c>
    </row>
    <row r="80" spans="1:9">
      <c r="A80" s="240">
        <v>79</v>
      </c>
      <c r="B80" s="20">
        <v>45412</v>
      </c>
      <c r="C80" s="240" t="s">
        <v>279</v>
      </c>
      <c r="D80" s="204">
        <f t="shared" si="8"/>
        <v>30</v>
      </c>
      <c r="E80" s="21">
        <f t="shared" si="9"/>
        <v>4</v>
      </c>
      <c r="F80" s="21" t="str">
        <f t="shared" si="10"/>
        <v>304</v>
      </c>
      <c r="G80" s="21">
        <v>2024</v>
      </c>
      <c r="H80" s="204" t="s">
        <v>167</v>
      </c>
      <c r="I80" s="205" t="str">
        <f t="shared" si="11"/>
        <v>INDECAEA0790424</v>
      </c>
    </row>
    <row r="81" spans="1:9">
      <c r="A81" s="240">
        <v>80</v>
      </c>
      <c r="B81" s="20">
        <v>45414</v>
      </c>
      <c r="C81" s="240" t="s">
        <v>280</v>
      </c>
      <c r="D81" s="204">
        <f t="shared" si="8"/>
        <v>2</v>
      </c>
      <c r="E81" s="21">
        <f t="shared" si="9"/>
        <v>5</v>
      </c>
      <c r="F81" s="21" t="str">
        <f t="shared" si="10"/>
        <v>25</v>
      </c>
      <c r="G81" s="21">
        <v>2024</v>
      </c>
      <c r="H81" s="204" t="s">
        <v>167</v>
      </c>
      <c r="I81" s="205" t="str">
        <f t="shared" si="11"/>
        <v>INDECAEA0800524</v>
      </c>
    </row>
    <row r="82" spans="1:9">
      <c r="A82" s="240">
        <v>81</v>
      </c>
      <c r="B82" s="20">
        <v>45415</v>
      </c>
      <c r="C82" s="240" t="s">
        <v>281</v>
      </c>
      <c r="D82" s="204">
        <f t="shared" si="8"/>
        <v>3</v>
      </c>
      <c r="E82" s="21">
        <f t="shared" si="9"/>
        <v>5</v>
      </c>
      <c r="F82" s="21" t="str">
        <f t="shared" si="10"/>
        <v>35</v>
      </c>
      <c r="G82" s="21">
        <v>2024</v>
      </c>
      <c r="H82" s="204" t="s">
        <v>167</v>
      </c>
      <c r="I82" s="205" t="str">
        <f t="shared" si="11"/>
        <v>INDECAEA0810524</v>
      </c>
    </row>
    <row r="83" spans="1:9">
      <c r="A83" s="240">
        <v>82</v>
      </c>
      <c r="B83" s="20">
        <v>45418</v>
      </c>
      <c r="C83" s="240" t="s">
        <v>278</v>
      </c>
      <c r="D83" s="204">
        <f t="shared" si="8"/>
        <v>6</v>
      </c>
      <c r="E83" s="21">
        <f t="shared" si="9"/>
        <v>5</v>
      </c>
      <c r="F83" s="21" t="str">
        <f t="shared" si="10"/>
        <v>65</v>
      </c>
      <c r="G83" s="21">
        <v>2024</v>
      </c>
      <c r="H83" s="204" t="s">
        <v>167</v>
      </c>
      <c r="I83" s="205" t="str">
        <f t="shared" si="11"/>
        <v>INDECAEA0820524</v>
      </c>
    </row>
    <row r="84" spans="1:9">
      <c r="A84" s="240">
        <v>83</v>
      </c>
      <c r="B84" s="20">
        <v>45419</v>
      </c>
      <c r="C84" s="240" t="s">
        <v>279</v>
      </c>
      <c r="D84" s="204">
        <f t="shared" si="8"/>
        <v>7</v>
      </c>
      <c r="E84" s="21">
        <f t="shared" si="9"/>
        <v>5</v>
      </c>
      <c r="F84" s="21" t="str">
        <f t="shared" si="10"/>
        <v>75</v>
      </c>
      <c r="G84" s="21">
        <v>2024</v>
      </c>
      <c r="H84" s="204" t="s">
        <v>167</v>
      </c>
      <c r="I84" s="205" t="str">
        <f t="shared" si="11"/>
        <v>INDECAEA0830524</v>
      </c>
    </row>
    <row r="85" spans="1:9">
      <c r="A85" s="240">
        <v>84</v>
      </c>
      <c r="B85" s="20">
        <v>45420</v>
      </c>
      <c r="C85" s="240" t="s">
        <v>166</v>
      </c>
      <c r="D85" s="204">
        <f t="shared" si="8"/>
        <v>8</v>
      </c>
      <c r="E85" s="21">
        <f t="shared" si="9"/>
        <v>5</v>
      </c>
      <c r="F85" s="21" t="str">
        <f t="shared" si="10"/>
        <v>85</v>
      </c>
      <c r="G85" s="21">
        <v>2024</v>
      </c>
      <c r="H85" s="204" t="s">
        <v>167</v>
      </c>
      <c r="I85" s="205" t="str">
        <f t="shared" si="11"/>
        <v>INDECAEA0840524</v>
      </c>
    </row>
    <row r="86" spans="1:9">
      <c r="A86" s="240">
        <v>85</v>
      </c>
      <c r="B86" s="20">
        <v>45421</v>
      </c>
      <c r="C86" s="240" t="s">
        <v>280</v>
      </c>
      <c r="D86" s="204">
        <f t="shared" si="8"/>
        <v>9</v>
      </c>
      <c r="E86" s="21">
        <f t="shared" si="9"/>
        <v>5</v>
      </c>
      <c r="F86" s="21" t="str">
        <f t="shared" si="10"/>
        <v>95</v>
      </c>
      <c r="G86" s="21">
        <v>2024</v>
      </c>
      <c r="H86" s="204" t="s">
        <v>167</v>
      </c>
      <c r="I86" s="205" t="str">
        <f t="shared" si="11"/>
        <v>INDECAEA0850524</v>
      </c>
    </row>
    <row r="87" spans="1:9">
      <c r="A87" s="240">
        <v>86</v>
      </c>
      <c r="B87" s="20">
        <v>45425</v>
      </c>
      <c r="C87" s="240" t="s">
        <v>278</v>
      </c>
      <c r="D87" s="204">
        <f t="shared" ref="D87:D130" si="12">+DAY(B87)</f>
        <v>13</v>
      </c>
      <c r="E87" s="21">
        <f t="shared" ref="E87:E106" si="13">+MONTH(B87)</f>
        <v>5</v>
      </c>
      <c r="F87" s="21" t="str">
        <f t="shared" ref="F87:F106" si="14">+CONCATENATE(D87,E87)</f>
        <v>135</v>
      </c>
      <c r="G87" s="21">
        <v>2024</v>
      </c>
      <c r="H87" s="204" t="s">
        <v>167</v>
      </c>
      <c r="I87" s="205" t="str">
        <f t="shared" ref="I87:I106" si="15">+CONCATENATE(H87,IF(A87&lt;10,"00",IF(A87&lt;100,0,"")),A87,IF(E87&lt;10,0,""),E87,MID(G87,3,2))</f>
        <v>INDECAEA0860524</v>
      </c>
    </row>
    <row r="88" spans="1:9">
      <c r="A88" s="240">
        <v>87</v>
      </c>
      <c r="B88" s="20">
        <v>45426</v>
      </c>
      <c r="C88" s="240" t="s">
        <v>279</v>
      </c>
      <c r="D88" s="204">
        <f t="shared" si="12"/>
        <v>14</v>
      </c>
      <c r="E88" s="21">
        <f t="shared" si="13"/>
        <v>5</v>
      </c>
      <c r="F88" s="21" t="str">
        <f t="shared" si="14"/>
        <v>145</v>
      </c>
      <c r="G88" s="21">
        <v>2024</v>
      </c>
      <c r="H88" s="204" t="s">
        <v>167</v>
      </c>
      <c r="I88" s="205" t="str">
        <f t="shared" si="15"/>
        <v>INDECAEA0870524</v>
      </c>
    </row>
    <row r="89" spans="1:9">
      <c r="A89" s="240">
        <v>88</v>
      </c>
      <c r="B89" s="20">
        <v>45427</v>
      </c>
      <c r="C89" s="240" t="s">
        <v>166</v>
      </c>
      <c r="D89" s="204">
        <f t="shared" si="12"/>
        <v>15</v>
      </c>
      <c r="E89" s="21">
        <f t="shared" si="13"/>
        <v>5</v>
      </c>
      <c r="F89" s="21" t="str">
        <f t="shared" si="14"/>
        <v>155</v>
      </c>
      <c r="G89" s="21">
        <v>2024</v>
      </c>
      <c r="H89" s="204" t="s">
        <v>167</v>
      </c>
      <c r="I89" s="205" t="str">
        <f t="shared" si="15"/>
        <v>INDECAEA0880524</v>
      </c>
    </row>
    <row r="90" spans="1:9">
      <c r="A90" s="240">
        <v>89</v>
      </c>
      <c r="B90" s="20">
        <v>45428</v>
      </c>
      <c r="C90" s="240" t="s">
        <v>280</v>
      </c>
      <c r="D90" s="204">
        <f t="shared" si="12"/>
        <v>16</v>
      </c>
      <c r="E90" s="21">
        <f t="shared" si="13"/>
        <v>5</v>
      </c>
      <c r="F90" s="21" t="str">
        <f t="shared" si="14"/>
        <v>165</v>
      </c>
      <c r="G90" s="21">
        <v>2024</v>
      </c>
      <c r="H90" s="204" t="s">
        <v>167</v>
      </c>
      <c r="I90" s="205" t="str">
        <f t="shared" si="15"/>
        <v>INDECAEA0890524</v>
      </c>
    </row>
    <row r="91" spans="1:9">
      <c r="A91" s="240">
        <v>90</v>
      </c>
      <c r="B91" s="20">
        <v>45429</v>
      </c>
      <c r="C91" s="240" t="s">
        <v>281</v>
      </c>
      <c r="D91" s="204">
        <f t="shared" si="12"/>
        <v>17</v>
      </c>
      <c r="E91" s="21">
        <f t="shared" si="13"/>
        <v>5</v>
      </c>
      <c r="F91" s="21" t="str">
        <f t="shared" si="14"/>
        <v>175</v>
      </c>
      <c r="G91" s="21">
        <v>2024</v>
      </c>
      <c r="H91" s="204" t="s">
        <v>167</v>
      </c>
      <c r="I91" s="205" t="str">
        <f t="shared" si="15"/>
        <v>INDECAEA0900524</v>
      </c>
    </row>
    <row r="92" spans="1:9">
      <c r="A92" s="240">
        <v>91</v>
      </c>
      <c r="B92" s="20">
        <v>45432</v>
      </c>
      <c r="C92" s="240" t="s">
        <v>278</v>
      </c>
      <c r="D92" s="204">
        <f t="shared" si="12"/>
        <v>20</v>
      </c>
      <c r="E92" s="21">
        <f t="shared" si="13"/>
        <v>5</v>
      </c>
      <c r="F92" s="21" t="str">
        <f t="shared" si="14"/>
        <v>205</v>
      </c>
      <c r="G92" s="21">
        <v>2024</v>
      </c>
      <c r="H92" s="204" t="s">
        <v>167</v>
      </c>
      <c r="I92" s="205" t="str">
        <f t="shared" si="15"/>
        <v>INDECAEA0910524</v>
      </c>
    </row>
    <row r="93" spans="1:9">
      <c r="A93" s="240">
        <v>92</v>
      </c>
      <c r="B93" s="20">
        <v>45433</v>
      </c>
      <c r="C93" s="240" t="s">
        <v>279</v>
      </c>
      <c r="D93" s="204">
        <f t="shared" si="12"/>
        <v>21</v>
      </c>
      <c r="E93" s="21">
        <f t="shared" si="13"/>
        <v>5</v>
      </c>
      <c r="F93" s="21" t="str">
        <f t="shared" si="14"/>
        <v>215</v>
      </c>
      <c r="G93" s="21">
        <v>2024</v>
      </c>
      <c r="H93" s="204" t="s">
        <v>167</v>
      </c>
      <c r="I93" s="205" t="str">
        <f t="shared" si="15"/>
        <v>INDECAEA0920524</v>
      </c>
    </row>
    <row r="94" spans="1:9">
      <c r="A94" s="240">
        <v>93</v>
      </c>
      <c r="B94" s="20">
        <v>45434</v>
      </c>
      <c r="C94" s="240" t="s">
        <v>166</v>
      </c>
      <c r="D94" s="204">
        <f t="shared" si="12"/>
        <v>22</v>
      </c>
      <c r="E94" s="21">
        <f t="shared" si="13"/>
        <v>5</v>
      </c>
      <c r="F94" s="21" t="str">
        <f t="shared" si="14"/>
        <v>225</v>
      </c>
      <c r="G94" s="21">
        <v>2024</v>
      </c>
      <c r="H94" s="204" t="s">
        <v>167</v>
      </c>
      <c r="I94" s="205" t="str">
        <f t="shared" si="15"/>
        <v>INDECAEA0930524</v>
      </c>
    </row>
    <row r="95" spans="1:9">
      <c r="A95" s="240">
        <v>94</v>
      </c>
      <c r="B95" s="20">
        <v>45435</v>
      </c>
      <c r="C95" s="240" t="s">
        <v>280</v>
      </c>
      <c r="D95" s="204">
        <f t="shared" si="12"/>
        <v>23</v>
      </c>
      <c r="E95" s="21">
        <f t="shared" si="13"/>
        <v>5</v>
      </c>
      <c r="F95" s="21" t="str">
        <f t="shared" si="14"/>
        <v>235</v>
      </c>
      <c r="G95" s="21">
        <v>2024</v>
      </c>
      <c r="H95" s="204" t="s">
        <v>167</v>
      </c>
      <c r="I95" s="205" t="str">
        <f t="shared" si="15"/>
        <v>INDECAEA0940524</v>
      </c>
    </row>
    <row r="96" spans="1:9">
      <c r="A96" s="240">
        <v>95</v>
      </c>
      <c r="B96" s="20">
        <v>45436</v>
      </c>
      <c r="C96" s="240" t="s">
        <v>281</v>
      </c>
      <c r="D96" s="204">
        <f t="shared" si="12"/>
        <v>24</v>
      </c>
      <c r="E96" s="21">
        <f t="shared" si="13"/>
        <v>5</v>
      </c>
      <c r="F96" s="21" t="str">
        <f t="shared" si="14"/>
        <v>245</v>
      </c>
      <c r="G96" s="21">
        <v>2024</v>
      </c>
      <c r="H96" s="204" t="s">
        <v>167</v>
      </c>
      <c r="I96" s="205" t="str">
        <f t="shared" si="15"/>
        <v>INDECAEA0950524</v>
      </c>
    </row>
    <row r="97" spans="1:9">
      <c r="A97" s="240">
        <v>96</v>
      </c>
      <c r="B97" s="20">
        <v>45439</v>
      </c>
      <c r="C97" s="240" t="s">
        <v>278</v>
      </c>
      <c r="D97" s="204">
        <f t="shared" si="12"/>
        <v>27</v>
      </c>
      <c r="E97" s="21">
        <f t="shared" si="13"/>
        <v>5</v>
      </c>
      <c r="F97" s="21" t="str">
        <f t="shared" si="14"/>
        <v>275</v>
      </c>
      <c r="G97" s="21">
        <v>2024</v>
      </c>
      <c r="H97" s="204" t="s">
        <v>167</v>
      </c>
      <c r="I97" s="205" t="str">
        <f t="shared" si="15"/>
        <v>INDECAEA0960524</v>
      </c>
    </row>
    <row r="98" spans="1:9">
      <c r="A98" s="240">
        <v>97</v>
      </c>
      <c r="B98" s="20">
        <v>45440</v>
      </c>
      <c r="C98" s="240" t="s">
        <v>279</v>
      </c>
      <c r="D98" s="204">
        <f t="shared" si="12"/>
        <v>28</v>
      </c>
      <c r="E98" s="21">
        <f t="shared" si="13"/>
        <v>5</v>
      </c>
      <c r="F98" s="21" t="str">
        <f t="shared" si="14"/>
        <v>285</v>
      </c>
      <c r="G98" s="21">
        <v>2024</v>
      </c>
      <c r="H98" s="204" t="s">
        <v>167</v>
      </c>
      <c r="I98" s="205" t="str">
        <f t="shared" si="15"/>
        <v>INDECAEA0970524</v>
      </c>
    </row>
    <row r="99" spans="1:9">
      <c r="A99" s="240">
        <v>98</v>
      </c>
      <c r="B99" s="20">
        <v>45441</v>
      </c>
      <c r="C99" s="240" t="s">
        <v>166</v>
      </c>
      <c r="D99" s="204">
        <f t="shared" si="12"/>
        <v>29</v>
      </c>
      <c r="E99" s="21">
        <f t="shared" si="13"/>
        <v>5</v>
      </c>
      <c r="F99" s="21" t="str">
        <f t="shared" si="14"/>
        <v>295</v>
      </c>
      <c r="G99" s="21">
        <v>2024</v>
      </c>
      <c r="H99" s="204" t="s">
        <v>167</v>
      </c>
      <c r="I99" s="205" t="str">
        <f t="shared" si="15"/>
        <v>INDECAEA0980524</v>
      </c>
    </row>
    <row r="100" spans="1:9">
      <c r="A100" s="240">
        <v>99</v>
      </c>
      <c r="B100" s="20">
        <v>45442</v>
      </c>
      <c r="C100" s="240" t="s">
        <v>280</v>
      </c>
      <c r="D100" s="204">
        <f t="shared" si="12"/>
        <v>30</v>
      </c>
      <c r="E100" s="21">
        <f t="shared" si="13"/>
        <v>5</v>
      </c>
      <c r="F100" s="21" t="str">
        <f t="shared" si="14"/>
        <v>305</v>
      </c>
      <c r="G100" s="21">
        <v>2024</v>
      </c>
      <c r="H100" s="204" t="s">
        <v>167</v>
      </c>
      <c r="I100" s="205" t="str">
        <f t="shared" si="15"/>
        <v>INDECAEA0990524</v>
      </c>
    </row>
    <row r="101" spans="1:9">
      <c r="A101" s="240">
        <v>100</v>
      </c>
      <c r="B101" s="20">
        <v>45443</v>
      </c>
      <c r="C101" s="240" t="s">
        <v>281</v>
      </c>
      <c r="D101" s="204">
        <f t="shared" si="12"/>
        <v>31</v>
      </c>
      <c r="E101" s="21">
        <f t="shared" si="13"/>
        <v>5</v>
      </c>
      <c r="F101" s="21" t="str">
        <f t="shared" si="14"/>
        <v>315</v>
      </c>
      <c r="G101" s="21">
        <v>2024</v>
      </c>
      <c r="H101" s="204" t="s">
        <v>167</v>
      </c>
      <c r="I101" s="205" t="str">
        <f t="shared" si="15"/>
        <v>INDECAEA1000524</v>
      </c>
    </row>
    <row r="102" spans="1:9">
      <c r="A102" s="240">
        <v>101</v>
      </c>
      <c r="B102" s="20">
        <v>45446</v>
      </c>
      <c r="C102" s="240" t="s">
        <v>278</v>
      </c>
      <c r="D102" s="204">
        <f t="shared" si="12"/>
        <v>3</v>
      </c>
      <c r="E102" s="21">
        <f t="shared" si="13"/>
        <v>6</v>
      </c>
      <c r="F102" s="21" t="str">
        <f t="shared" si="14"/>
        <v>36</v>
      </c>
      <c r="G102" s="21">
        <v>2024</v>
      </c>
      <c r="H102" s="204" t="s">
        <v>167</v>
      </c>
      <c r="I102" s="205" t="str">
        <f t="shared" si="15"/>
        <v>INDECAEA1010624</v>
      </c>
    </row>
    <row r="103" spans="1:9">
      <c r="A103" s="240">
        <v>102</v>
      </c>
      <c r="B103" s="20">
        <v>45447</v>
      </c>
      <c r="C103" s="240" t="s">
        <v>279</v>
      </c>
      <c r="D103" s="204">
        <f t="shared" si="12"/>
        <v>4</v>
      </c>
      <c r="E103" s="21">
        <f t="shared" si="13"/>
        <v>6</v>
      </c>
      <c r="F103" s="21" t="str">
        <f t="shared" si="14"/>
        <v>46</v>
      </c>
      <c r="G103" s="21">
        <v>2024</v>
      </c>
      <c r="H103" s="204" t="s">
        <v>167</v>
      </c>
      <c r="I103" s="205" t="str">
        <f t="shared" si="15"/>
        <v>INDECAEA1020624</v>
      </c>
    </row>
    <row r="104" spans="1:9">
      <c r="A104" s="240">
        <v>103</v>
      </c>
      <c r="B104" s="20">
        <v>45448</v>
      </c>
      <c r="C104" s="240" t="s">
        <v>166</v>
      </c>
      <c r="D104" s="204">
        <f t="shared" si="12"/>
        <v>5</v>
      </c>
      <c r="E104" s="21">
        <f t="shared" si="13"/>
        <v>6</v>
      </c>
      <c r="F104" s="21" t="str">
        <f t="shared" si="14"/>
        <v>56</v>
      </c>
      <c r="G104" s="21">
        <v>2024</v>
      </c>
      <c r="H104" s="204" t="s">
        <v>167</v>
      </c>
      <c r="I104" s="205" t="str">
        <f t="shared" si="15"/>
        <v>INDECAEA1030624</v>
      </c>
    </row>
    <row r="105" spans="1:9">
      <c r="A105" s="240">
        <v>104</v>
      </c>
      <c r="B105" s="20">
        <v>45449</v>
      </c>
      <c r="C105" s="240" t="s">
        <v>280</v>
      </c>
      <c r="D105" s="204">
        <f t="shared" si="12"/>
        <v>6</v>
      </c>
      <c r="E105" s="21">
        <f t="shared" si="13"/>
        <v>6</v>
      </c>
      <c r="F105" s="21" t="str">
        <f t="shared" si="14"/>
        <v>66</v>
      </c>
      <c r="G105" s="21">
        <v>2024</v>
      </c>
      <c r="H105" s="204" t="s">
        <v>167</v>
      </c>
      <c r="I105" s="205" t="str">
        <f t="shared" si="15"/>
        <v>INDECAEA1040624</v>
      </c>
    </row>
    <row r="106" spans="1:9">
      <c r="A106" s="240">
        <v>105</v>
      </c>
      <c r="B106" s="20">
        <v>45450</v>
      </c>
      <c r="C106" s="240" t="s">
        <v>281</v>
      </c>
      <c r="D106" s="204">
        <f t="shared" si="12"/>
        <v>7</v>
      </c>
      <c r="E106" s="21">
        <f t="shared" si="13"/>
        <v>6</v>
      </c>
      <c r="F106" s="21" t="str">
        <f t="shared" si="14"/>
        <v>76</v>
      </c>
      <c r="G106" s="21">
        <v>2024</v>
      </c>
      <c r="H106" s="204" t="s">
        <v>167</v>
      </c>
      <c r="I106" s="205" t="str">
        <f t="shared" si="15"/>
        <v>INDECAEA1050624</v>
      </c>
    </row>
    <row r="107" spans="1:9">
      <c r="A107" s="240">
        <v>106</v>
      </c>
      <c r="B107" s="20">
        <v>45453</v>
      </c>
      <c r="C107" s="240" t="s">
        <v>278</v>
      </c>
      <c r="D107" s="226">
        <f t="shared" si="12"/>
        <v>10</v>
      </c>
      <c r="E107" s="21">
        <f t="shared" ref="E107:E146" si="16">+MONTH(B107)</f>
        <v>6</v>
      </c>
      <c r="F107" s="21" t="str">
        <f t="shared" ref="F107:F146" si="17">+CONCATENATE(D107,E107)</f>
        <v>106</v>
      </c>
      <c r="G107" s="21">
        <v>2024</v>
      </c>
      <c r="H107" s="226" t="s">
        <v>167</v>
      </c>
      <c r="I107" s="205" t="str">
        <f t="shared" ref="I107:I146" si="18">+CONCATENATE(H107,IF(A107&lt;10,"00",IF(A107&lt;100,0,"")),A107,IF(E107&lt;10,0,""),E107,MID(G107,3,2))</f>
        <v>INDECAEA1060624</v>
      </c>
    </row>
    <row r="108" spans="1:9">
      <c r="A108" s="240">
        <v>107</v>
      </c>
      <c r="B108" s="20">
        <v>45454</v>
      </c>
      <c r="C108" s="240" t="s">
        <v>279</v>
      </c>
      <c r="D108" s="226">
        <f t="shared" si="12"/>
        <v>11</v>
      </c>
      <c r="E108" s="21">
        <f t="shared" si="16"/>
        <v>6</v>
      </c>
      <c r="F108" s="21" t="str">
        <f t="shared" si="17"/>
        <v>116</v>
      </c>
      <c r="G108" s="21">
        <v>2024</v>
      </c>
      <c r="H108" s="226" t="s">
        <v>167</v>
      </c>
      <c r="I108" s="205" t="str">
        <f t="shared" si="18"/>
        <v>INDECAEA1070624</v>
      </c>
    </row>
    <row r="109" spans="1:9">
      <c r="A109" s="240">
        <v>108</v>
      </c>
      <c r="B109" s="20">
        <v>45455</v>
      </c>
      <c r="C109" s="240" t="s">
        <v>166</v>
      </c>
      <c r="D109" s="226">
        <f t="shared" si="12"/>
        <v>12</v>
      </c>
      <c r="E109" s="21">
        <f t="shared" si="16"/>
        <v>6</v>
      </c>
      <c r="F109" s="21" t="str">
        <f t="shared" si="17"/>
        <v>126</v>
      </c>
      <c r="G109" s="21">
        <v>2024</v>
      </c>
      <c r="H109" s="226" t="s">
        <v>167</v>
      </c>
      <c r="I109" s="205" t="str">
        <f t="shared" si="18"/>
        <v>INDECAEA1080624</v>
      </c>
    </row>
    <row r="110" spans="1:9">
      <c r="A110" s="240">
        <v>109</v>
      </c>
      <c r="B110" s="20">
        <v>45456</v>
      </c>
      <c r="C110" s="240" t="s">
        <v>280</v>
      </c>
      <c r="D110" s="226">
        <f t="shared" si="12"/>
        <v>13</v>
      </c>
      <c r="E110" s="21">
        <f t="shared" si="16"/>
        <v>6</v>
      </c>
      <c r="F110" s="21" t="str">
        <f t="shared" si="17"/>
        <v>136</v>
      </c>
      <c r="G110" s="21">
        <v>2024</v>
      </c>
      <c r="H110" s="226" t="s">
        <v>167</v>
      </c>
      <c r="I110" s="205" t="str">
        <f t="shared" si="18"/>
        <v>INDECAEA1090624</v>
      </c>
    </row>
    <row r="111" spans="1:9">
      <c r="A111" s="240">
        <v>110</v>
      </c>
      <c r="B111" s="20">
        <v>45457</v>
      </c>
      <c r="C111" s="240" t="s">
        <v>281</v>
      </c>
      <c r="D111" s="226">
        <f t="shared" si="12"/>
        <v>14</v>
      </c>
      <c r="E111" s="21">
        <f t="shared" si="16"/>
        <v>6</v>
      </c>
      <c r="F111" s="21" t="str">
        <f t="shared" si="17"/>
        <v>146</v>
      </c>
      <c r="G111" s="21">
        <v>2024</v>
      </c>
      <c r="H111" s="226" t="s">
        <v>167</v>
      </c>
      <c r="I111" s="205" t="str">
        <f t="shared" si="18"/>
        <v>INDECAEA1100624</v>
      </c>
    </row>
    <row r="112" spans="1:9">
      <c r="A112" s="240">
        <v>111</v>
      </c>
      <c r="B112" s="20">
        <v>45461</v>
      </c>
      <c r="C112" s="240" t="s">
        <v>279</v>
      </c>
      <c r="D112" s="226">
        <f t="shared" si="12"/>
        <v>18</v>
      </c>
      <c r="E112" s="21">
        <f t="shared" si="16"/>
        <v>6</v>
      </c>
      <c r="F112" s="21" t="str">
        <f t="shared" si="17"/>
        <v>186</v>
      </c>
      <c r="G112" s="21">
        <v>2024</v>
      </c>
      <c r="H112" s="226" t="s">
        <v>167</v>
      </c>
      <c r="I112" s="205" t="str">
        <f t="shared" si="18"/>
        <v>INDECAEA1110624</v>
      </c>
    </row>
    <row r="113" spans="1:9">
      <c r="A113" s="240">
        <v>112</v>
      </c>
      <c r="B113" s="20">
        <v>45462</v>
      </c>
      <c r="C113" s="240" t="s">
        <v>166</v>
      </c>
      <c r="D113" s="226">
        <f t="shared" si="12"/>
        <v>19</v>
      </c>
      <c r="E113" s="21">
        <f t="shared" si="16"/>
        <v>6</v>
      </c>
      <c r="F113" s="21" t="str">
        <f t="shared" si="17"/>
        <v>196</v>
      </c>
      <c r="G113" s="21">
        <v>2024</v>
      </c>
      <c r="H113" s="226" t="s">
        <v>167</v>
      </c>
      <c r="I113" s="205" t="str">
        <f t="shared" si="18"/>
        <v>INDECAEA1120624</v>
      </c>
    </row>
    <row r="114" spans="1:9">
      <c r="A114" s="240">
        <v>113</v>
      </c>
      <c r="B114" s="20">
        <v>45463</v>
      </c>
      <c r="C114" s="240" t="s">
        <v>280</v>
      </c>
      <c r="D114" s="226">
        <f t="shared" si="12"/>
        <v>20</v>
      </c>
      <c r="E114" s="21">
        <f t="shared" si="16"/>
        <v>6</v>
      </c>
      <c r="F114" s="21" t="str">
        <f t="shared" si="17"/>
        <v>206</v>
      </c>
      <c r="G114" s="21">
        <v>2024</v>
      </c>
      <c r="H114" s="226" t="s">
        <v>167</v>
      </c>
      <c r="I114" s="205" t="str">
        <f t="shared" si="18"/>
        <v>INDECAEA1130624</v>
      </c>
    </row>
    <row r="115" spans="1:9">
      <c r="A115" s="240">
        <v>114</v>
      </c>
      <c r="B115" s="20">
        <v>45464</v>
      </c>
      <c r="C115" s="240" t="s">
        <v>281</v>
      </c>
      <c r="D115" s="226">
        <f t="shared" si="12"/>
        <v>21</v>
      </c>
      <c r="E115" s="21">
        <f t="shared" si="16"/>
        <v>6</v>
      </c>
      <c r="F115" s="21" t="str">
        <f t="shared" si="17"/>
        <v>216</v>
      </c>
      <c r="G115" s="21">
        <v>2024</v>
      </c>
      <c r="H115" s="226" t="s">
        <v>167</v>
      </c>
      <c r="I115" s="205" t="str">
        <f t="shared" si="18"/>
        <v>INDECAEA1140624</v>
      </c>
    </row>
    <row r="116" spans="1:9">
      <c r="A116" s="240">
        <v>115</v>
      </c>
      <c r="B116" s="20">
        <v>45467</v>
      </c>
      <c r="C116" s="240" t="s">
        <v>278</v>
      </c>
      <c r="D116" s="226">
        <f t="shared" si="12"/>
        <v>24</v>
      </c>
      <c r="E116" s="21">
        <f t="shared" si="16"/>
        <v>6</v>
      </c>
      <c r="F116" s="21" t="str">
        <f t="shared" si="17"/>
        <v>246</v>
      </c>
      <c r="G116" s="21">
        <v>2024</v>
      </c>
      <c r="H116" s="226" t="s">
        <v>167</v>
      </c>
      <c r="I116" s="205" t="str">
        <f t="shared" si="18"/>
        <v>INDECAEA1150624</v>
      </c>
    </row>
    <row r="117" spans="1:9">
      <c r="A117" s="240">
        <v>116</v>
      </c>
      <c r="B117" s="20">
        <v>45468</v>
      </c>
      <c r="C117" s="240" t="s">
        <v>279</v>
      </c>
      <c r="D117" s="226">
        <f t="shared" si="12"/>
        <v>25</v>
      </c>
      <c r="E117" s="21">
        <f t="shared" si="16"/>
        <v>6</v>
      </c>
      <c r="F117" s="21" t="str">
        <f t="shared" si="17"/>
        <v>256</v>
      </c>
      <c r="G117" s="21">
        <v>2024</v>
      </c>
      <c r="H117" s="226" t="s">
        <v>167</v>
      </c>
      <c r="I117" s="205" t="str">
        <f t="shared" si="18"/>
        <v>INDECAEA1160624</v>
      </c>
    </row>
    <row r="118" spans="1:9">
      <c r="A118" s="240">
        <v>117</v>
      </c>
      <c r="B118" s="20">
        <v>45469</v>
      </c>
      <c r="C118" s="240" t="s">
        <v>166</v>
      </c>
      <c r="D118" s="226">
        <f t="shared" si="12"/>
        <v>26</v>
      </c>
      <c r="E118" s="21">
        <f t="shared" si="16"/>
        <v>6</v>
      </c>
      <c r="F118" s="21" t="str">
        <f t="shared" si="17"/>
        <v>266</v>
      </c>
      <c r="G118" s="21">
        <v>2024</v>
      </c>
      <c r="H118" s="226" t="s">
        <v>167</v>
      </c>
      <c r="I118" s="205" t="str">
        <f t="shared" si="18"/>
        <v>INDECAEA1170624</v>
      </c>
    </row>
    <row r="119" spans="1:9">
      <c r="A119" s="240">
        <v>118</v>
      </c>
      <c r="B119" s="20">
        <v>45470</v>
      </c>
      <c r="C119" s="240" t="s">
        <v>280</v>
      </c>
      <c r="D119" s="226">
        <f t="shared" si="12"/>
        <v>27</v>
      </c>
      <c r="E119" s="21">
        <f t="shared" si="16"/>
        <v>6</v>
      </c>
      <c r="F119" s="21" t="str">
        <f t="shared" si="17"/>
        <v>276</v>
      </c>
      <c r="G119" s="21">
        <v>2024</v>
      </c>
      <c r="H119" s="226" t="s">
        <v>167</v>
      </c>
      <c r="I119" s="205" t="str">
        <f t="shared" si="18"/>
        <v>INDECAEA1180624</v>
      </c>
    </row>
    <row r="120" spans="1:9">
      <c r="A120" s="240">
        <v>119</v>
      </c>
      <c r="B120" s="20">
        <v>45471</v>
      </c>
      <c r="C120" s="240" t="s">
        <v>281</v>
      </c>
      <c r="D120" s="226">
        <f t="shared" si="12"/>
        <v>28</v>
      </c>
      <c r="E120" s="21">
        <f t="shared" si="16"/>
        <v>6</v>
      </c>
      <c r="F120" s="21" t="str">
        <f t="shared" si="17"/>
        <v>286</v>
      </c>
      <c r="G120" s="21">
        <v>2024</v>
      </c>
      <c r="H120" s="226" t="s">
        <v>167</v>
      </c>
      <c r="I120" s="205" t="str">
        <f t="shared" si="18"/>
        <v>INDECAEA1190624</v>
      </c>
    </row>
    <row r="121" spans="1:9">
      <c r="A121" s="240">
        <v>120</v>
      </c>
      <c r="B121" s="20">
        <v>45474</v>
      </c>
      <c r="C121" s="240" t="s">
        <v>278</v>
      </c>
      <c r="D121" s="226">
        <f t="shared" si="12"/>
        <v>1</v>
      </c>
      <c r="E121" s="21">
        <f t="shared" si="16"/>
        <v>7</v>
      </c>
      <c r="F121" s="21" t="str">
        <f t="shared" si="17"/>
        <v>17</v>
      </c>
      <c r="G121" s="21">
        <v>2024</v>
      </c>
      <c r="H121" s="226" t="s">
        <v>167</v>
      </c>
      <c r="I121" s="205" t="str">
        <f t="shared" si="18"/>
        <v>INDECAEA1200724</v>
      </c>
    </row>
    <row r="122" spans="1:9">
      <c r="A122" s="240">
        <v>121</v>
      </c>
      <c r="B122" s="20">
        <v>45475</v>
      </c>
      <c r="C122" s="240" t="s">
        <v>279</v>
      </c>
      <c r="D122" s="226">
        <f t="shared" si="12"/>
        <v>2</v>
      </c>
      <c r="E122" s="21">
        <f t="shared" si="16"/>
        <v>7</v>
      </c>
      <c r="F122" s="21" t="str">
        <f t="shared" si="17"/>
        <v>27</v>
      </c>
      <c r="G122" s="21">
        <v>2024</v>
      </c>
      <c r="H122" s="226" t="s">
        <v>167</v>
      </c>
      <c r="I122" s="205" t="str">
        <f t="shared" si="18"/>
        <v>INDECAEA1210724</v>
      </c>
    </row>
    <row r="123" spans="1:9">
      <c r="A123" s="240">
        <v>122</v>
      </c>
      <c r="B123" s="20">
        <v>45476</v>
      </c>
      <c r="C123" s="240" t="s">
        <v>166</v>
      </c>
      <c r="D123" s="226">
        <f t="shared" si="12"/>
        <v>3</v>
      </c>
      <c r="E123" s="21">
        <f t="shared" si="16"/>
        <v>7</v>
      </c>
      <c r="F123" s="21" t="str">
        <f t="shared" si="17"/>
        <v>37</v>
      </c>
      <c r="G123" s="21">
        <v>2024</v>
      </c>
      <c r="H123" s="226" t="s">
        <v>167</v>
      </c>
      <c r="I123" s="205" t="str">
        <f t="shared" si="18"/>
        <v>INDECAEA1220724</v>
      </c>
    </row>
    <row r="124" spans="1:9">
      <c r="A124" s="240">
        <v>123</v>
      </c>
      <c r="B124" s="20">
        <v>45477</v>
      </c>
      <c r="C124" s="240" t="s">
        <v>280</v>
      </c>
      <c r="D124" s="226">
        <f t="shared" si="12"/>
        <v>4</v>
      </c>
      <c r="E124" s="21">
        <f t="shared" si="16"/>
        <v>7</v>
      </c>
      <c r="F124" s="21" t="str">
        <f t="shared" si="17"/>
        <v>47</v>
      </c>
      <c r="G124" s="21">
        <v>2024</v>
      </c>
      <c r="H124" s="226" t="s">
        <v>167</v>
      </c>
      <c r="I124" s="205" t="str">
        <f t="shared" si="18"/>
        <v>INDECAEA1230724</v>
      </c>
    </row>
    <row r="125" spans="1:9">
      <c r="A125" s="240">
        <v>124</v>
      </c>
      <c r="B125" s="20">
        <v>45478</v>
      </c>
      <c r="C125" s="240" t="s">
        <v>281</v>
      </c>
      <c r="D125" s="226">
        <f t="shared" si="12"/>
        <v>5</v>
      </c>
      <c r="E125" s="21">
        <f t="shared" si="16"/>
        <v>7</v>
      </c>
      <c r="F125" s="21" t="str">
        <f t="shared" si="17"/>
        <v>57</v>
      </c>
      <c r="G125" s="21">
        <v>2024</v>
      </c>
      <c r="H125" s="226" t="s">
        <v>167</v>
      </c>
      <c r="I125" s="205" t="str">
        <f t="shared" si="18"/>
        <v>INDECAEA1240724</v>
      </c>
    </row>
    <row r="126" spans="1:9">
      <c r="A126" s="240">
        <v>125</v>
      </c>
      <c r="B126" s="20">
        <v>45481</v>
      </c>
      <c r="C126" s="240" t="s">
        <v>278</v>
      </c>
      <c r="D126" s="226">
        <f t="shared" si="12"/>
        <v>8</v>
      </c>
      <c r="E126" s="21">
        <f t="shared" si="16"/>
        <v>7</v>
      </c>
      <c r="F126" s="21" t="str">
        <f t="shared" si="17"/>
        <v>87</v>
      </c>
      <c r="G126" s="21">
        <v>2024</v>
      </c>
      <c r="H126" s="226" t="s">
        <v>167</v>
      </c>
      <c r="I126" s="205" t="str">
        <f t="shared" si="18"/>
        <v>INDECAEA1250724</v>
      </c>
    </row>
    <row r="127" spans="1:9">
      <c r="A127" s="240">
        <v>126</v>
      </c>
      <c r="B127" s="20">
        <v>45482</v>
      </c>
      <c r="C127" s="240" t="s">
        <v>279</v>
      </c>
      <c r="D127" s="226">
        <f t="shared" si="12"/>
        <v>9</v>
      </c>
      <c r="E127" s="21">
        <f t="shared" si="16"/>
        <v>7</v>
      </c>
      <c r="F127" s="21" t="str">
        <f t="shared" si="17"/>
        <v>97</v>
      </c>
      <c r="G127" s="21">
        <v>2024</v>
      </c>
      <c r="H127" s="226" t="s">
        <v>167</v>
      </c>
      <c r="I127" s="205" t="str">
        <f t="shared" si="18"/>
        <v>INDECAEA1260724</v>
      </c>
    </row>
    <row r="128" spans="1:9">
      <c r="A128" s="240">
        <v>127</v>
      </c>
      <c r="B128" s="20">
        <v>45483</v>
      </c>
      <c r="C128" s="240" t="s">
        <v>166</v>
      </c>
      <c r="D128" s="226">
        <f t="shared" si="12"/>
        <v>10</v>
      </c>
      <c r="E128" s="21">
        <f t="shared" si="16"/>
        <v>7</v>
      </c>
      <c r="F128" s="21" t="str">
        <f t="shared" si="17"/>
        <v>107</v>
      </c>
      <c r="G128" s="21">
        <v>2024</v>
      </c>
      <c r="H128" s="226" t="s">
        <v>167</v>
      </c>
      <c r="I128" s="205" t="str">
        <f t="shared" si="18"/>
        <v>INDECAEA1270724</v>
      </c>
    </row>
    <row r="129" spans="1:9">
      <c r="A129" s="240">
        <v>128</v>
      </c>
      <c r="B129" s="20">
        <v>45484</v>
      </c>
      <c r="C129" s="240" t="s">
        <v>280</v>
      </c>
      <c r="D129" s="226">
        <f t="shared" si="12"/>
        <v>11</v>
      </c>
      <c r="E129" s="21">
        <f t="shared" si="16"/>
        <v>7</v>
      </c>
      <c r="F129" s="21" t="str">
        <f t="shared" si="17"/>
        <v>117</v>
      </c>
      <c r="G129" s="21">
        <v>2024</v>
      </c>
      <c r="H129" s="226" t="s">
        <v>167</v>
      </c>
      <c r="I129" s="205" t="str">
        <f t="shared" si="18"/>
        <v>INDECAEA1280724</v>
      </c>
    </row>
    <row r="130" spans="1:9">
      <c r="A130" s="240">
        <v>129</v>
      </c>
      <c r="B130" s="20">
        <v>45485</v>
      </c>
      <c r="C130" s="240" t="s">
        <v>281</v>
      </c>
      <c r="D130" s="226">
        <f t="shared" si="12"/>
        <v>12</v>
      </c>
      <c r="E130" s="21">
        <f t="shared" si="16"/>
        <v>7</v>
      </c>
      <c r="F130" s="21" t="str">
        <f t="shared" si="17"/>
        <v>127</v>
      </c>
      <c r="G130" s="21">
        <v>2024</v>
      </c>
      <c r="H130" s="226" t="s">
        <v>167</v>
      </c>
      <c r="I130" s="205" t="str">
        <f t="shared" si="18"/>
        <v>INDECAEA1290724</v>
      </c>
    </row>
    <row r="131" spans="1:9">
      <c r="A131" s="240">
        <v>130</v>
      </c>
      <c r="B131" s="20">
        <v>45488</v>
      </c>
      <c r="C131" s="240" t="s">
        <v>278</v>
      </c>
      <c r="D131" s="226">
        <f t="shared" ref="D131:D159" si="19">+DAY(B131)</f>
        <v>15</v>
      </c>
      <c r="E131" s="21">
        <f t="shared" si="16"/>
        <v>7</v>
      </c>
      <c r="F131" s="21" t="str">
        <f t="shared" si="17"/>
        <v>157</v>
      </c>
      <c r="G131" s="21">
        <v>2024</v>
      </c>
      <c r="H131" s="226" t="s">
        <v>167</v>
      </c>
      <c r="I131" s="205" t="str">
        <f t="shared" si="18"/>
        <v>INDECAEA1300724</v>
      </c>
    </row>
    <row r="132" spans="1:9">
      <c r="A132" s="240">
        <v>131</v>
      </c>
      <c r="B132" s="20">
        <v>45489</v>
      </c>
      <c r="C132" s="240" t="s">
        <v>279</v>
      </c>
      <c r="D132" s="226">
        <f t="shared" si="19"/>
        <v>16</v>
      </c>
      <c r="E132" s="21">
        <f t="shared" si="16"/>
        <v>7</v>
      </c>
      <c r="F132" s="21" t="str">
        <f t="shared" si="17"/>
        <v>167</v>
      </c>
      <c r="G132" s="21">
        <v>2024</v>
      </c>
      <c r="H132" s="226" t="s">
        <v>167</v>
      </c>
      <c r="I132" s="205" t="str">
        <f t="shared" si="18"/>
        <v>INDECAEA1310724</v>
      </c>
    </row>
    <row r="133" spans="1:9">
      <c r="A133" s="240">
        <v>132</v>
      </c>
      <c r="B133" s="20">
        <v>45490</v>
      </c>
      <c r="C133" s="240" t="s">
        <v>166</v>
      </c>
      <c r="D133" s="226">
        <f t="shared" si="19"/>
        <v>17</v>
      </c>
      <c r="E133" s="21">
        <f t="shared" si="16"/>
        <v>7</v>
      </c>
      <c r="F133" s="21" t="str">
        <f t="shared" si="17"/>
        <v>177</v>
      </c>
      <c r="G133" s="21">
        <v>2024</v>
      </c>
      <c r="H133" s="226" t="s">
        <v>167</v>
      </c>
      <c r="I133" s="205" t="str">
        <f t="shared" si="18"/>
        <v>INDECAEA1320724</v>
      </c>
    </row>
    <row r="134" spans="1:9">
      <c r="A134" s="240">
        <v>133</v>
      </c>
      <c r="B134" s="20">
        <v>45491</v>
      </c>
      <c r="C134" s="240" t="s">
        <v>280</v>
      </c>
      <c r="D134" s="226">
        <f t="shared" si="19"/>
        <v>18</v>
      </c>
      <c r="E134" s="21">
        <f t="shared" si="16"/>
        <v>7</v>
      </c>
      <c r="F134" s="21" t="str">
        <f t="shared" si="17"/>
        <v>187</v>
      </c>
      <c r="G134" s="21">
        <v>2024</v>
      </c>
      <c r="H134" s="226" t="s">
        <v>167</v>
      </c>
      <c r="I134" s="205" t="str">
        <f t="shared" si="18"/>
        <v>INDECAEA1330724</v>
      </c>
    </row>
    <row r="135" spans="1:9">
      <c r="A135" s="240">
        <v>134</v>
      </c>
      <c r="B135" s="20">
        <v>45492</v>
      </c>
      <c r="C135" s="240" t="s">
        <v>281</v>
      </c>
      <c r="D135" s="226">
        <f t="shared" si="19"/>
        <v>19</v>
      </c>
      <c r="E135" s="21">
        <f t="shared" si="16"/>
        <v>7</v>
      </c>
      <c r="F135" s="21" t="str">
        <f t="shared" si="17"/>
        <v>197</v>
      </c>
      <c r="G135" s="21">
        <v>2024</v>
      </c>
      <c r="H135" s="226" t="s">
        <v>167</v>
      </c>
      <c r="I135" s="205" t="str">
        <f t="shared" si="18"/>
        <v>INDECAEA1340724</v>
      </c>
    </row>
    <row r="136" spans="1:9">
      <c r="A136" s="240">
        <v>135</v>
      </c>
      <c r="B136" s="20">
        <v>45495</v>
      </c>
      <c r="C136" s="240" t="s">
        <v>278</v>
      </c>
      <c r="D136" s="226">
        <f t="shared" si="19"/>
        <v>22</v>
      </c>
      <c r="E136" s="21">
        <f t="shared" si="16"/>
        <v>7</v>
      </c>
      <c r="F136" s="21" t="str">
        <f t="shared" si="17"/>
        <v>227</v>
      </c>
      <c r="G136" s="21">
        <v>2024</v>
      </c>
      <c r="H136" s="226" t="s">
        <v>167</v>
      </c>
      <c r="I136" s="205" t="str">
        <f t="shared" si="18"/>
        <v>INDECAEA1350724</v>
      </c>
    </row>
    <row r="137" spans="1:9">
      <c r="A137" s="240">
        <v>136</v>
      </c>
      <c r="B137" s="20">
        <v>45496</v>
      </c>
      <c r="C137" s="240" t="s">
        <v>279</v>
      </c>
      <c r="D137" s="226">
        <f t="shared" si="19"/>
        <v>23</v>
      </c>
      <c r="E137" s="21">
        <f t="shared" si="16"/>
        <v>7</v>
      </c>
      <c r="F137" s="21" t="str">
        <f t="shared" si="17"/>
        <v>237</v>
      </c>
      <c r="G137" s="21">
        <v>2024</v>
      </c>
      <c r="H137" s="226" t="s">
        <v>167</v>
      </c>
      <c r="I137" s="205" t="str">
        <f t="shared" si="18"/>
        <v>INDECAEA1360724</v>
      </c>
    </row>
    <row r="138" spans="1:9">
      <c r="A138" s="240">
        <v>137</v>
      </c>
      <c r="B138" s="20">
        <v>45497</v>
      </c>
      <c r="C138" s="240" t="s">
        <v>166</v>
      </c>
      <c r="D138" s="226">
        <f t="shared" si="19"/>
        <v>24</v>
      </c>
      <c r="E138" s="21">
        <f t="shared" si="16"/>
        <v>7</v>
      </c>
      <c r="F138" s="21" t="str">
        <f t="shared" si="17"/>
        <v>247</v>
      </c>
      <c r="G138" s="21">
        <v>2024</v>
      </c>
      <c r="H138" s="226" t="s">
        <v>167</v>
      </c>
      <c r="I138" s="205" t="str">
        <f t="shared" si="18"/>
        <v>INDECAEA1370724</v>
      </c>
    </row>
    <row r="139" spans="1:9">
      <c r="A139" s="240">
        <v>138</v>
      </c>
      <c r="B139" s="20">
        <v>45498</v>
      </c>
      <c r="C139" s="240" t="s">
        <v>280</v>
      </c>
      <c r="D139" s="226">
        <f t="shared" si="19"/>
        <v>25</v>
      </c>
      <c r="E139" s="21">
        <f t="shared" si="16"/>
        <v>7</v>
      </c>
      <c r="F139" s="21" t="str">
        <f t="shared" si="17"/>
        <v>257</v>
      </c>
      <c r="G139" s="21">
        <v>2024</v>
      </c>
      <c r="H139" s="226" t="s">
        <v>167</v>
      </c>
      <c r="I139" s="205" t="str">
        <f t="shared" si="18"/>
        <v>INDECAEA1380724</v>
      </c>
    </row>
    <row r="140" spans="1:9">
      <c r="A140" s="240">
        <v>139</v>
      </c>
      <c r="B140" s="20">
        <v>45499</v>
      </c>
      <c r="C140" s="240" t="s">
        <v>281</v>
      </c>
      <c r="D140" s="226">
        <f t="shared" si="19"/>
        <v>26</v>
      </c>
      <c r="E140" s="21">
        <f t="shared" si="16"/>
        <v>7</v>
      </c>
      <c r="F140" s="21" t="str">
        <f t="shared" si="17"/>
        <v>267</v>
      </c>
      <c r="G140" s="21">
        <v>2024</v>
      </c>
      <c r="H140" s="226" t="s">
        <v>167</v>
      </c>
      <c r="I140" s="205" t="str">
        <f t="shared" si="18"/>
        <v>INDECAEA1390724</v>
      </c>
    </row>
    <row r="141" spans="1:9">
      <c r="A141" s="240">
        <v>140</v>
      </c>
      <c r="B141" s="20">
        <v>45502</v>
      </c>
      <c r="C141" s="240" t="s">
        <v>278</v>
      </c>
      <c r="D141" s="226">
        <f t="shared" si="19"/>
        <v>29</v>
      </c>
      <c r="E141" s="21">
        <f t="shared" si="16"/>
        <v>7</v>
      </c>
      <c r="F141" s="21" t="str">
        <f t="shared" si="17"/>
        <v>297</v>
      </c>
      <c r="G141" s="21">
        <v>2024</v>
      </c>
      <c r="H141" s="226" t="s">
        <v>167</v>
      </c>
      <c r="I141" s="205" t="str">
        <f t="shared" si="18"/>
        <v>INDECAEA1400724</v>
      </c>
    </row>
    <row r="142" spans="1:9">
      <c r="A142" s="240">
        <v>141</v>
      </c>
      <c r="B142" s="20">
        <v>45503</v>
      </c>
      <c r="C142" s="240" t="s">
        <v>279</v>
      </c>
      <c r="D142" s="226">
        <f t="shared" si="19"/>
        <v>30</v>
      </c>
      <c r="E142" s="21">
        <f t="shared" si="16"/>
        <v>7</v>
      </c>
      <c r="F142" s="21" t="str">
        <f t="shared" si="17"/>
        <v>307</v>
      </c>
      <c r="G142" s="21">
        <v>2024</v>
      </c>
      <c r="H142" s="226" t="s">
        <v>167</v>
      </c>
      <c r="I142" s="205" t="str">
        <f t="shared" si="18"/>
        <v>INDECAEA1410724</v>
      </c>
    </row>
    <row r="143" spans="1:9">
      <c r="A143" s="240">
        <v>142</v>
      </c>
      <c r="B143" s="20">
        <v>45504</v>
      </c>
      <c r="C143" s="240" t="s">
        <v>166</v>
      </c>
      <c r="D143" s="226">
        <f t="shared" si="19"/>
        <v>31</v>
      </c>
      <c r="E143" s="21">
        <f t="shared" si="16"/>
        <v>7</v>
      </c>
      <c r="F143" s="21" t="str">
        <f t="shared" si="17"/>
        <v>317</v>
      </c>
      <c r="G143" s="21">
        <v>2024</v>
      </c>
      <c r="H143" s="226" t="s">
        <v>167</v>
      </c>
      <c r="I143" s="205" t="str">
        <f t="shared" si="18"/>
        <v>INDECAEA1420724</v>
      </c>
    </row>
    <row r="144" spans="1:9">
      <c r="A144" s="240">
        <v>143</v>
      </c>
      <c r="B144" s="20">
        <v>45511</v>
      </c>
      <c r="C144" s="240" t="s">
        <v>166</v>
      </c>
      <c r="D144" s="226">
        <f t="shared" si="19"/>
        <v>7</v>
      </c>
      <c r="E144" s="21">
        <f t="shared" si="16"/>
        <v>8</v>
      </c>
      <c r="F144" s="21" t="str">
        <f t="shared" si="17"/>
        <v>78</v>
      </c>
      <c r="G144" s="21">
        <v>2024</v>
      </c>
      <c r="H144" s="226" t="s">
        <v>167</v>
      </c>
      <c r="I144" s="205" t="str">
        <f t="shared" si="18"/>
        <v>INDECAEA1430824</v>
      </c>
    </row>
    <row r="145" spans="1:9">
      <c r="A145" s="240">
        <v>144</v>
      </c>
      <c r="B145" s="20">
        <v>45512</v>
      </c>
      <c r="C145" s="240" t="s">
        <v>280</v>
      </c>
      <c r="D145" s="226">
        <f t="shared" si="19"/>
        <v>8</v>
      </c>
      <c r="E145" s="21">
        <f t="shared" si="16"/>
        <v>8</v>
      </c>
      <c r="F145" s="21" t="str">
        <f t="shared" si="17"/>
        <v>88</v>
      </c>
      <c r="G145" s="21">
        <v>2024</v>
      </c>
      <c r="H145" s="226" t="s">
        <v>167</v>
      </c>
      <c r="I145" s="205" t="str">
        <f t="shared" si="18"/>
        <v>INDECAEA1440824</v>
      </c>
    </row>
    <row r="146" spans="1:9">
      <c r="A146" s="240">
        <v>145</v>
      </c>
      <c r="B146" s="20">
        <v>45513</v>
      </c>
      <c r="C146" s="240" t="s">
        <v>281</v>
      </c>
      <c r="D146" s="226">
        <f t="shared" si="19"/>
        <v>9</v>
      </c>
      <c r="E146" s="21">
        <f t="shared" si="16"/>
        <v>8</v>
      </c>
      <c r="F146" s="21" t="str">
        <f t="shared" si="17"/>
        <v>98</v>
      </c>
      <c r="G146" s="21">
        <v>2024</v>
      </c>
      <c r="H146" s="226" t="s">
        <v>167</v>
      </c>
      <c r="I146" s="205" t="str">
        <f t="shared" si="18"/>
        <v>INDECAEA1450824</v>
      </c>
    </row>
    <row r="147" spans="1:9">
      <c r="A147" s="240">
        <v>146</v>
      </c>
      <c r="B147" s="20">
        <v>45516</v>
      </c>
      <c r="C147" s="240" t="s">
        <v>278</v>
      </c>
      <c r="D147" s="226">
        <f t="shared" si="19"/>
        <v>12</v>
      </c>
      <c r="E147" s="21">
        <f t="shared" ref="E147:E159" si="20">+MONTH(B147)</f>
        <v>8</v>
      </c>
      <c r="F147" s="21" t="str">
        <f t="shared" ref="F147:F159" si="21">+CONCATENATE(D147,E147)</f>
        <v>128</v>
      </c>
      <c r="G147" s="21">
        <v>2024</v>
      </c>
      <c r="H147" s="226" t="s">
        <v>167</v>
      </c>
      <c r="I147" s="205" t="str">
        <f t="shared" ref="I147:I159" si="22">+CONCATENATE(H147,IF(A147&lt;10,"00",IF(A147&lt;100,0,"")),A147,IF(E147&lt;10,0,""),E147,MID(G147,3,2))</f>
        <v>INDECAEA1460824</v>
      </c>
    </row>
    <row r="148" spans="1:9">
      <c r="A148" s="240">
        <v>147</v>
      </c>
      <c r="B148" s="20">
        <v>45517</v>
      </c>
      <c r="C148" s="240" t="s">
        <v>279</v>
      </c>
      <c r="D148" s="226">
        <f t="shared" si="19"/>
        <v>13</v>
      </c>
      <c r="E148" s="21">
        <f t="shared" si="20"/>
        <v>8</v>
      </c>
      <c r="F148" s="21" t="str">
        <f t="shared" si="21"/>
        <v>138</v>
      </c>
      <c r="G148" s="21">
        <v>2024</v>
      </c>
      <c r="H148" s="226" t="s">
        <v>167</v>
      </c>
      <c r="I148" s="205" t="str">
        <f t="shared" si="22"/>
        <v>INDECAEA1470824</v>
      </c>
    </row>
    <row r="149" spans="1:9">
      <c r="A149" s="240">
        <v>148</v>
      </c>
      <c r="B149" s="20">
        <v>45518</v>
      </c>
      <c r="C149" s="240" t="s">
        <v>166</v>
      </c>
      <c r="D149" s="226">
        <f t="shared" si="19"/>
        <v>14</v>
      </c>
      <c r="E149" s="21">
        <f t="shared" si="20"/>
        <v>8</v>
      </c>
      <c r="F149" s="21" t="str">
        <f t="shared" si="21"/>
        <v>148</v>
      </c>
      <c r="G149" s="21">
        <v>2024</v>
      </c>
      <c r="H149" s="226" t="s">
        <v>167</v>
      </c>
      <c r="I149" s="205" t="str">
        <f t="shared" si="22"/>
        <v>INDECAEA1480824</v>
      </c>
    </row>
    <row r="150" spans="1:9">
      <c r="A150" s="240">
        <v>149</v>
      </c>
      <c r="B150" s="20">
        <v>45519</v>
      </c>
      <c r="C150" s="240" t="s">
        <v>280</v>
      </c>
      <c r="D150" s="226">
        <f t="shared" si="19"/>
        <v>15</v>
      </c>
      <c r="E150" s="21">
        <f t="shared" si="20"/>
        <v>8</v>
      </c>
      <c r="F150" s="21" t="str">
        <f t="shared" si="21"/>
        <v>158</v>
      </c>
      <c r="G150" s="21">
        <v>2024</v>
      </c>
      <c r="H150" s="226" t="s">
        <v>167</v>
      </c>
      <c r="I150" s="205" t="str">
        <f t="shared" si="22"/>
        <v>INDECAEA1490824</v>
      </c>
    </row>
    <row r="151" spans="1:9">
      <c r="A151" s="240">
        <v>150</v>
      </c>
      <c r="B151" s="20">
        <v>45520</v>
      </c>
      <c r="C151" s="240" t="s">
        <v>281</v>
      </c>
      <c r="D151" s="226">
        <f t="shared" si="19"/>
        <v>16</v>
      </c>
      <c r="E151" s="21">
        <f t="shared" si="20"/>
        <v>8</v>
      </c>
      <c r="F151" s="21" t="str">
        <f t="shared" si="21"/>
        <v>168</v>
      </c>
      <c r="G151" s="21">
        <v>2024</v>
      </c>
      <c r="H151" s="226" t="s">
        <v>167</v>
      </c>
      <c r="I151" s="205" t="str">
        <f t="shared" si="22"/>
        <v>INDECAEA1500824</v>
      </c>
    </row>
    <row r="152" spans="1:9">
      <c r="A152" s="240">
        <v>151</v>
      </c>
      <c r="B152" s="20">
        <v>45523</v>
      </c>
      <c r="C152" s="240" t="s">
        <v>278</v>
      </c>
      <c r="D152" s="226">
        <f t="shared" si="19"/>
        <v>19</v>
      </c>
      <c r="E152" s="21">
        <f t="shared" si="20"/>
        <v>8</v>
      </c>
      <c r="F152" s="21" t="str">
        <f t="shared" si="21"/>
        <v>198</v>
      </c>
      <c r="G152" s="21">
        <v>2024</v>
      </c>
      <c r="H152" s="226" t="s">
        <v>167</v>
      </c>
      <c r="I152" s="205" t="str">
        <f t="shared" si="22"/>
        <v>INDECAEA1510824</v>
      </c>
    </row>
    <row r="153" spans="1:9">
      <c r="A153" s="240">
        <v>152</v>
      </c>
      <c r="B153" s="20">
        <v>45524</v>
      </c>
      <c r="C153" s="240" t="s">
        <v>279</v>
      </c>
      <c r="D153" s="226">
        <f t="shared" si="19"/>
        <v>20</v>
      </c>
      <c r="E153" s="21">
        <f t="shared" si="20"/>
        <v>8</v>
      </c>
      <c r="F153" s="21" t="str">
        <f t="shared" si="21"/>
        <v>208</v>
      </c>
      <c r="G153" s="21">
        <v>2024</v>
      </c>
      <c r="H153" s="226" t="s">
        <v>167</v>
      </c>
      <c r="I153" s="205" t="str">
        <f t="shared" si="22"/>
        <v>INDECAEA1520824</v>
      </c>
    </row>
    <row r="154" spans="1:9">
      <c r="A154" s="240">
        <v>153</v>
      </c>
      <c r="B154" s="20">
        <v>45525</v>
      </c>
      <c r="C154" s="240" t="s">
        <v>166</v>
      </c>
      <c r="D154" s="226">
        <f t="shared" si="19"/>
        <v>21</v>
      </c>
      <c r="E154" s="21">
        <f t="shared" si="20"/>
        <v>8</v>
      </c>
      <c r="F154" s="21" t="str">
        <f t="shared" si="21"/>
        <v>218</v>
      </c>
      <c r="G154" s="21">
        <v>2024</v>
      </c>
      <c r="H154" s="226" t="s">
        <v>167</v>
      </c>
      <c r="I154" s="205" t="str">
        <f t="shared" si="22"/>
        <v>INDECAEA1530824</v>
      </c>
    </row>
    <row r="155" spans="1:9">
      <c r="A155" s="240">
        <v>154</v>
      </c>
      <c r="B155" s="20">
        <v>45526</v>
      </c>
      <c r="C155" s="240" t="s">
        <v>280</v>
      </c>
      <c r="D155" s="226">
        <f t="shared" si="19"/>
        <v>22</v>
      </c>
      <c r="E155" s="21">
        <f t="shared" si="20"/>
        <v>8</v>
      </c>
      <c r="F155" s="21" t="str">
        <f t="shared" si="21"/>
        <v>228</v>
      </c>
      <c r="G155" s="21">
        <v>2024</v>
      </c>
      <c r="H155" s="226" t="s">
        <v>167</v>
      </c>
      <c r="I155" s="205" t="str">
        <f t="shared" si="22"/>
        <v>INDECAEA1540824</v>
      </c>
    </row>
    <row r="156" spans="1:9">
      <c r="A156" s="240">
        <v>155</v>
      </c>
      <c r="B156" s="20">
        <v>45527</v>
      </c>
      <c r="C156" s="240" t="s">
        <v>281</v>
      </c>
      <c r="D156" s="226">
        <f t="shared" si="19"/>
        <v>23</v>
      </c>
      <c r="E156" s="21">
        <f t="shared" si="20"/>
        <v>8</v>
      </c>
      <c r="F156" s="21" t="str">
        <f t="shared" si="21"/>
        <v>238</v>
      </c>
      <c r="G156" s="21">
        <v>2024</v>
      </c>
      <c r="H156" s="226" t="s">
        <v>167</v>
      </c>
      <c r="I156" s="205" t="str">
        <f t="shared" si="22"/>
        <v>INDECAEA1550824</v>
      </c>
    </row>
    <row r="157" spans="1:9">
      <c r="A157" s="240">
        <v>156</v>
      </c>
      <c r="B157" s="20">
        <v>45530</v>
      </c>
      <c r="C157" s="240" t="s">
        <v>278</v>
      </c>
      <c r="D157" s="226">
        <f t="shared" si="19"/>
        <v>26</v>
      </c>
      <c r="E157" s="21">
        <f t="shared" si="20"/>
        <v>8</v>
      </c>
      <c r="F157" s="21" t="str">
        <f t="shared" si="21"/>
        <v>268</v>
      </c>
      <c r="G157" s="21">
        <v>2024</v>
      </c>
      <c r="H157" s="226" t="s">
        <v>167</v>
      </c>
      <c r="I157" s="205" t="str">
        <f t="shared" si="22"/>
        <v>INDECAEA1560824</v>
      </c>
    </row>
    <row r="158" spans="1:9">
      <c r="A158" s="240">
        <v>157</v>
      </c>
      <c r="B158" s="20">
        <v>45531</v>
      </c>
      <c r="C158" s="240" t="s">
        <v>279</v>
      </c>
      <c r="D158" s="226">
        <f t="shared" si="19"/>
        <v>27</v>
      </c>
      <c r="E158" s="21">
        <f t="shared" si="20"/>
        <v>8</v>
      </c>
      <c r="F158" s="21" t="str">
        <f t="shared" si="21"/>
        <v>278</v>
      </c>
      <c r="G158" s="21">
        <v>2024</v>
      </c>
      <c r="H158" s="226" t="s">
        <v>167</v>
      </c>
      <c r="I158" s="205" t="str">
        <f t="shared" si="22"/>
        <v>INDECAEA1570824</v>
      </c>
    </row>
    <row r="159" spans="1:9">
      <c r="A159" s="240">
        <v>158</v>
      </c>
      <c r="B159" s="20">
        <v>45532</v>
      </c>
      <c r="C159" s="240" t="s">
        <v>166</v>
      </c>
      <c r="D159" s="226">
        <f t="shared" si="19"/>
        <v>28</v>
      </c>
      <c r="E159" s="21">
        <f t="shared" si="20"/>
        <v>8</v>
      </c>
      <c r="F159" s="21" t="str">
        <f t="shared" si="21"/>
        <v>288</v>
      </c>
      <c r="G159" s="21">
        <v>2024</v>
      </c>
      <c r="H159" s="226" t="s">
        <v>167</v>
      </c>
      <c r="I159" s="205" t="str">
        <f t="shared" si="22"/>
        <v>INDECAEA1580824</v>
      </c>
    </row>
    <row r="160" spans="1:9">
      <c r="A160" s="240">
        <v>159</v>
      </c>
      <c r="B160" s="20">
        <v>45533</v>
      </c>
      <c r="C160" s="240" t="s">
        <v>280</v>
      </c>
      <c r="D160" s="240">
        <f t="shared" ref="D160:D223" si="23">+DAY(B160)</f>
        <v>29</v>
      </c>
      <c r="E160" s="21">
        <f t="shared" ref="E160:E223" si="24">+MONTH(B160)</f>
        <v>8</v>
      </c>
      <c r="F160" s="21" t="str">
        <f t="shared" ref="F160:F223" si="25">+CONCATENATE(D160,E160)</f>
        <v>298</v>
      </c>
      <c r="G160" s="21">
        <v>2025</v>
      </c>
      <c r="H160" s="240" t="s">
        <v>167</v>
      </c>
      <c r="I160" s="205" t="str">
        <f t="shared" ref="I160:I223" si="26">+CONCATENATE(H160,IF(A160&lt;10,"00",IF(A160&lt;100,0,"")),A160,IF(E160&lt;10,0,""),E160,MID(G160,3,2))</f>
        <v>INDECAEA1590825</v>
      </c>
    </row>
    <row r="161" spans="1:9">
      <c r="A161" s="240">
        <v>160</v>
      </c>
      <c r="B161" s="20">
        <v>45534</v>
      </c>
      <c r="C161" s="240" t="s">
        <v>281</v>
      </c>
      <c r="D161" s="240">
        <f t="shared" si="23"/>
        <v>30</v>
      </c>
      <c r="E161" s="21">
        <f t="shared" si="24"/>
        <v>8</v>
      </c>
      <c r="F161" s="21" t="str">
        <f t="shared" si="25"/>
        <v>308</v>
      </c>
      <c r="G161" s="21">
        <v>2026</v>
      </c>
      <c r="H161" s="240" t="s">
        <v>167</v>
      </c>
      <c r="I161" s="205" t="str">
        <f t="shared" si="26"/>
        <v>INDECAEA1600826</v>
      </c>
    </row>
    <row r="162" spans="1:9">
      <c r="A162" s="240">
        <v>161</v>
      </c>
      <c r="B162" s="20">
        <v>45537</v>
      </c>
      <c r="C162" s="240" t="s">
        <v>278</v>
      </c>
      <c r="D162" s="240">
        <f t="shared" si="23"/>
        <v>2</v>
      </c>
      <c r="E162" s="21">
        <f t="shared" si="24"/>
        <v>9</v>
      </c>
      <c r="F162" s="21" t="str">
        <f t="shared" si="25"/>
        <v>29</v>
      </c>
      <c r="G162" s="21">
        <v>2027</v>
      </c>
      <c r="H162" s="240" t="s">
        <v>167</v>
      </c>
      <c r="I162" s="205" t="str">
        <f t="shared" si="26"/>
        <v>INDECAEA1610927</v>
      </c>
    </row>
    <row r="163" spans="1:9">
      <c r="A163" s="240">
        <v>162</v>
      </c>
      <c r="B163" s="20">
        <v>45538</v>
      </c>
      <c r="C163" s="240" t="s">
        <v>279</v>
      </c>
      <c r="D163" s="240">
        <f t="shared" si="23"/>
        <v>3</v>
      </c>
      <c r="E163" s="21">
        <f t="shared" si="24"/>
        <v>9</v>
      </c>
      <c r="F163" s="21" t="str">
        <f t="shared" si="25"/>
        <v>39</v>
      </c>
      <c r="G163" s="21">
        <v>2028</v>
      </c>
      <c r="H163" s="240" t="s">
        <v>167</v>
      </c>
      <c r="I163" s="205" t="str">
        <f t="shared" si="26"/>
        <v>INDECAEA1620928</v>
      </c>
    </row>
    <row r="164" spans="1:9">
      <c r="A164" s="240">
        <v>163</v>
      </c>
      <c r="B164" s="20">
        <v>45539</v>
      </c>
      <c r="C164" s="240" t="s">
        <v>166</v>
      </c>
      <c r="D164" s="240">
        <f t="shared" si="23"/>
        <v>4</v>
      </c>
      <c r="E164" s="21">
        <f t="shared" si="24"/>
        <v>9</v>
      </c>
      <c r="F164" s="21" t="str">
        <f t="shared" si="25"/>
        <v>49</v>
      </c>
      <c r="G164" s="21">
        <v>2029</v>
      </c>
      <c r="H164" s="240" t="s">
        <v>167</v>
      </c>
      <c r="I164" s="205" t="str">
        <f t="shared" si="26"/>
        <v>INDECAEA1630929</v>
      </c>
    </row>
    <row r="165" spans="1:9">
      <c r="A165" s="240">
        <v>164</v>
      </c>
      <c r="B165" s="20">
        <v>45540</v>
      </c>
      <c r="C165" s="240" t="s">
        <v>280</v>
      </c>
      <c r="D165" s="240">
        <f t="shared" si="23"/>
        <v>5</v>
      </c>
      <c r="E165" s="21">
        <f t="shared" si="24"/>
        <v>9</v>
      </c>
      <c r="F165" s="21" t="str">
        <f t="shared" si="25"/>
        <v>59</v>
      </c>
      <c r="G165" s="21">
        <v>2030</v>
      </c>
      <c r="H165" s="240" t="s">
        <v>167</v>
      </c>
      <c r="I165" s="205" t="str">
        <f t="shared" si="26"/>
        <v>INDECAEA1640930</v>
      </c>
    </row>
    <row r="166" spans="1:9">
      <c r="A166" s="240">
        <v>165</v>
      </c>
      <c r="B166" s="20">
        <v>45541</v>
      </c>
      <c r="C166" s="240" t="s">
        <v>281</v>
      </c>
      <c r="D166" s="240">
        <f t="shared" si="23"/>
        <v>6</v>
      </c>
      <c r="E166" s="21">
        <f t="shared" si="24"/>
        <v>9</v>
      </c>
      <c r="F166" s="21" t="str">
        <f t="shared" si="25"/>
        <v>69</v>
      </c>
      <c r="G166" s="21">
        <v>2031</v>
      </c>
      <c r="H166" s="240" t="s">
        <v>167</v>
      </c>
      <c r="I166" s="205" t="str">
        <f t="shared" si="26"/>
        <v>INDECAEA1650931</v>
      </c>
    </row>
    <row r="167" spans="1:9">
      <c r="A167" s="240">
        <v>166</v>
      </c>
      <c r="B167" s="20">
        <v>45544</v>
      </c>
      <c r="C167" s="240" t="s">
        <v>278</v>
      </c>
      <c r="D167" s="240">
        <f t="shared" si="23"/>
        <v>9</v>
      </c>
      <c r="E167" s="21">
        <f t="shared" si="24"/>
        <v>9</v>
      </c>
      <c r="F167" s="21" t="str">
        <f t="shared" si="25"/>
        <v>99</v>
      </c>
      <c r="G167" s="21">
        <v>2032</v>
      </c>
      <c r="H167" s="240" t="s">
        <v>167</v>
      </c>
      <c r="I167" s="205" t="str">
        <f t="shared" si="26"/>
        <v>INDECAEA1660932</v>
      </c>
    </row>
    <row r="168" spans="1:9">
      <c r="A168" s="240">
        <v>167</v>
      </c>
      <c r="B168" s="20">
        <v>45545</v>
      </c>
      <c r="C168" s="240" t="s">
        <v>279</v>
      </c>
      <c r="D168" s="240">
        <f t="shared" si="23"/>
        <v>10</v>
      </c>
      <c r="E168" s="21">
        <f t="shared" si="24"/>
        <v>9</v>
      </c>
      <c r="F168" s="21" t="str">
        <f t="shared" si="25"/>
        <v>109</v>
      </c>
      <c r="G168" s="21">
        <v>2033</v>
      </c>
      <c r="H168" s="240" t="s">
        <v>167</v>
      </c>
      <c r="I168" s="205" t="str">
        <f t="shared" si="26"/>
        <v>INDECAEA1670933</v>
      </c>
    </row>
    <row r="169" spans="1:9">
      <c r="A169" s="240">
        <v>168</v>
      </c>
      <c r="B169" s="20">
        <v>45546</v>
      </c>
      <c r="C169" s="240" t="s">
        <v>166</v>
      </c>
      <c r="D169" s="240">
        <f t="shared" si="23"/>
        <v>11</v>
      </c>
      <c r="E169" s="21">
        <f t="shared" si="24"/>
        <v>9</v>
      </c>
      <c r="F169" s="21" t="str">
        <f t="shared" si="25"/>
        <v>119</v>
      </c>
      <c r="G169" s="21">
        <v>2034</v>
      </c>
      <c r="H169" s="240" t="s">
        <v>167</v>
      </c>
      <c r="I169" s="205" t="str">
        <f t="shared" si="26"/>
        <v>INDECAEA1680934</v>
      </c>
    </row>
    <row r="170" spans="1:9">
      <c r="A170" s="240">
        <v>169</v>
      </c>
      <c r="B170" s="20">
        <v>45547</v>
      </c>
      <c r="C170" s="240" t="s">
        <v>280</v>
      </c>
      <c r="D170" s="240">
        <f t="shared" si="23"/>
        <v>12</v>
      </c>
      <c r="E170" s="21">
        <f t="shared" si="24"/>
        <v>9</v>
      </c>
      <c r="F170" s="21" t="str">
        <f t="shared" si="25"/>
        <v>129</v>
      </c>
      <c r="G170" s="21">
        <v>2035</v>
      </c>
      <c r="H170" s="240" t="s">
        <v>167</v>
      </c>
      <c r="I170" s="205" t="str">
        <f t="shared" si="26"/>
        <v>INDECAEA1690935</v>
      </c>
    </row>
    <row r="171" spans="1:9">
      <c r="A171" s="240">
        <v>170</v>
      </c>
      <c r="B171" s="20">
        <v>45548</v>
      </c>
      <c r="C171" s="240" t="s">
        <v>281</v>
      </c>
      <c r="D171" s="240">
        <f t="shared" si="23"/>
        <v>13</v>
      </c>
      <c r="E171" s="21">
        <f t="shared" si="24"/>
        <v>9</v>
      </c>
      <c r="F171" s="21" t="str">
        <f t="shared" si="25"/>
        <v>139</v>
      </c>
      <c r="G171" s="21">
        <v>2036</v>
      </c>
      <c r="H171" s="240" t="s">
        <v>167</v>
      </c>
      <c r="I171" s="205" t="str">
        <f t="shared" si="26"/>
        <v>INDECAEA1700936</v>
      </c>
    </row>
    <row r="172" spans="1:9">
      <c r="A172" s="240">
        <v>171</v>
      </c>
      <c r="B172" s="20">
        <v>45551</v>
      </c>
      <c r="C172" s="240" t="s">
        <v>278</v>
      </c>
      <c r="D172" s="240">
        <f t="shared" si="23"/>
        <v>16</v>
      </c>
      <c r="E172" s="21">
        <f t="shared" si="24"/>
        <v>9</v>
      </c>
      <c r="F172" s="21" t="str">
        <f t="shared" si="25"/>
        <v>169</v>
      </c>
      <c r="G172" s="21">
        <v>2037</v>
      </c>
      <c r="H172" s="240" t="s">
        <v>167</v>
      </c>
      <c r="I172" s="205" t="str">
        <f t="shared" si="26"/>
        <v>INDECAEA1710937</v>
      </c>
    </row>
    <row r="173" spans="1:9">
      <c r="A173" s="240">
        <v>172</v>
      </c>
      <c r="B173" s="20">
        <v>45552</v>
      </c>
      <c r="C173" s="240" t="s">
        <v>279</v>
      </c>
      <c r="D173" s="240">
        <f t="shared" si="23"/>
        <v>17</v>
      </c>
      <c r="E173" s="21">
        <f t="shared" si="24"/>
        <v>9</v>
      </c>
      <c r="F173" s="21" t="str">
        <f t="shared" si="25"/>
        <v>179</v>
      </c>
      <c r="G173" s="21">
        <v>2038</v>
      </c>
      <c r="H173" s="240" t="s">
        <v>167</v>
      </c>
      <c r="I173" s="205" t="str">
        <f t="shared" si="26"/>
        <v>INDECAEA1720938</v>
      </c>
    </row>
    <row r="174" spans="1:9">
      <c r="A174" s="240">
        <v>173</v>
      </c>
      <c r="B174" s="20">
        <v>45553</v>
      </c>
      <c r="C174" s="240" t="s">
        <v>166</v>
      </c>
      <c r="D174" s="240">
        <f t="shared" si="23"/>
        <v>18</v>
      </c>
      <c r="E174" s="21">
        <f t="shared" si="24"/>
        <v>9</v>
      </c>
      <c r="F174" s="21" t="str">
        <f t="shared" si="25"/>
        <v>189</v>
      </c>
      <c r="G174" s="21">
        <v>2039</v>
      </c>
      <c r="H174" s="240" t="s">
        <v>167</v>
      </c>
      <c r="I174" s="205" t="str">
        <f t="shared" si="26"/>
        <v>INDECAEA1730939</v>
      </c>
    </row>
    <row r="175" spans="1:9">
      <c r="A175" s="240">
        <v>174</v>
      </c>
      <c r="B175" s="20">
        <v>45554</v>
      </c>
      <c r="C175" s="240" t="s">
        <v>280</v>
      </c>
      <c r="D175" s="240">
        <f t="shared" si="23"/>
        <v>19</v>
      </c>
      <c r="E175" s="21">
        <f t="shared" si="24"/>
        <v>9</v>
      </c>
      <c r="F175" s="21" t="str">
        <f t="shared" si="25"/>
        <v>199</v>
      </c>
      <c r="G175" s="21">
        <v>2040</v>
      </c>
      <c r="H175" s="240" t="s">
        <v>167</v>
      </c>
      <c r="I175" s="205" t="str">
        <f t="shared" si="26"/>
        <v>INDECAEA1740940</v>
      </c>
    </row>
    <row r="176" spans="1:9">
      <c r="A176" s="240">
        <v>175</v>
      </c>
      <c r="B176" s="20">
        <v>45555</v>
      </c>
      <c r="C176" s="240" t="s">
        <v>281</v>
      </c>
      <c r="D176" s="240">
        <f t="shared" si="23"/>
        <v>20</v>
      </c>
      <c r="E176" s="21">
        <f t="shared" si="24"/>
        <v>9</v>
      </c>
      <c r="F176" s="21" t="str">
        <f t="shared" si="25"/>
        <v>209</v>
      </c>
      <c r="G176" s="21">
        <v>2041</v>
      </c>
      <c r="H176" s="240" t="s">
        <v>167</v>
      </c>
      <c r="I176" s="205" t="str">
        <f t="shared" si="26"/>
        <v>INDECAEA1750941</v>
      </c>
    </row>
    <row r="177" spans="1:9">
      <c r="A177" s="240">
        <v>176</v>
      </c>
      <c r="B177" s="20">
        <v>45558</v>
      </c>
      <c r="C177" s="240" t="s">
        <v>278</v>
      </c>
      <c r="D177" s="240">
        <f t="shared" si="23"/>
        <v>23</v>
      </c>
      <c r="E177" s="21">
        <f t="shared" si="24"/>
        <v>9</v>
      </c>
      <c r="F177" s="21" t="str">
        <f t="shared" si="25"/>
        <v>239</v>
      </c>
      <c r="G177" s="21">
        <v>2042</v>
      </c>
      <c r="H177" s="240" t="s">
        <v>167</v>
      </c>
      <c r="I177" s="205" t="str">
        <f t="shared" si="26"/>
        <v>INDECAEA1760942</v>
      </c>
    </row>
    <row r="178" spans="1:9">
      <c r="A178" s="240">
        <v>177</v>
      </c>
      <c r="B178" s="20">
        <v>45559</v>
      </c>
      <c r="C178" s="240" t="s">
        <v>279</v>
      </c>
      <c r="D178" s="240">
        <f t="shared" si="23"/>
        <v>24</v>
      </c>
      <c r="E178" s="21">
        <f t="shared" si="24"/>
        <v>9</v>
      </c>
      <c r="F178" s="21" t="str">
        <f t="shared" si="25"/>
        <v>249</v>
      </c>
      <c r="G178" s="21">
        <v>2043</v>
      </c>
      <c r="H178" s="240" t="s">
        <v>167</v>
      </c>
      <c r="I178" s="205" t="str">
        <f t="shared" si="26"/>
        <v>INDECAEA1770943</v>
      </c>
    </row>
    <row r="179" spans="1:9">
      <c r="A179" s="240">
        <v>178</v>
      </c>
      <c r="B179" s="20">
        <v>45560</v>
      </c>
      <c r="C179" s="240" t="s">
        <v>166</v>
      </c>
      <c r="D179" s="240">
        <f t="shared" si="23"/>
        <v>25</v>
      </c>
      <c r="E179" s="21">
        <f t="shared" si="24"/>
        <v>9</v>
      </c>
      <c r="F179" s="21" t="str">
        <f t="shared" si="25"/>
        <v>259</v>
      </c>
      <c r="G179" s="21">
        <v>2044</v>
      </c>
      <c r="H179" s="240" t="s">
        <v>167</v>
      </c>
      <c r="I179" s="205" t="str">
        <f t="shared" si="26"/>
        <v>INDECAEA1780944</v>
      </c>
    </row>
    <row r="180" spans="1:9">
      <c r="A180" s="240">
        <v>179</v>
      </c>
      <c r="B180" s="20">
        <v>45561</v>
      </c>
      <c r="C180" s="240" t="s">
        <v>280</v>
      </c>
      <c r="D180" s="240">
        <f t="shared" si="23"/>
        <v>26</v>
      </c>
      <c r="E180" s="21">
        <f t="shared" si="24"/>
        <v>9</v>
      </c>
      <c r="F180" s="21" t="str">
        <f t="shared" si="25"/>
        <v>269</v>
      </c>
      <c r="G180" s="21">
        <v>2045</v>
      </c>
      <c r="H180" s="240" t="s">
        <v>167</v>
      </c>
      <c r="I180" s="205" t="str">
        <f t="shared" si="26"/>
        <v>INDECAEA1790945</v>
      </c>
    </row>
    <row r="181" spans="1:9">
      <c r="A181" s="240">
        <v>180</v>
      </c>
      <c r="B181" s="20">
        <v>45562</v>
      </c>
      <c r="C181" s="240" t="s">
        <v>281</v>
      </c>
      <c r="D181" s="240">
        <f t="shared" si="23"/>
        <v>27</v>
      </c>
      <c r="E181" s="21">
        <f t="shared" si="24"/>
        <v>9</v>
      </c>
      <c r="F181" s="21" t="str">
        <f t="shared" si="25"/>
        <v>279</v>
      </c>
      <c r="G181" s="21">
        <v>2046</v>
      </c>
      <c r="H181" s="240" t="s">
        <v>167</v>
      </c>
      <c r="I181" s="205" t="str">
        <f t="shared" si="26"/>
        <v>INDECAEA1800946</v>
      </c>
    </row>
    <row r="182" spans="1:9">
      <c r="A182" s="240">
        <v>181</v>
      </c>
      <c r="B182" s="20">
        <v>45565</v>
      </c>
      <c r="C182" s="240" t="s">
        <v>278</v>
      </c>
      <c r="D182" s="240">
        <f t="shared" si="23"/>
        <v>30</v>
      </c>
      <c r="E182" s="21">
        <f t="shared" si="24"/>
        <v>9</v>
      </c>
      <c r="F182" s="21" t="str">
        <f t="shared" si="25"/>
        <v>309</v>
      </c>
      <c r="G182" s="21">
        <v>2047</v>
      </c>
      <c r="H182" s="240" t="s">
        <v>167</v>
      </c>
      <c r="I182" s="205" t="str">
        <f t="shared" si="26"/>
        <v>INDECAEA1810947</v>
      </c>
    </row>
    <row r="183" spans="1:9">
      <c r="A183" s="240">
        <v>182</v>
      </c>
      <c r="B183" s="20">
        <v>45566</v>
      </c>
      <c r="C183" s="240" t="s">
        <v>279</v>
      </c>
      <c r="D183" s="240">
        <f t="shared" si="23"/>
        <v>1</v>
      </c>
      <c r="E183" s="21">
        <f t="shared" si="24"/>
        <v>10</v>
      </c>
      <c r="F183" s="21" t="str">
        <f t="shared" si="25"/>
        <v>110</v>
      </c>
      <c r="G183" s="21">
        <v>2048</v>
      </c>
      <c r="H183" s="240" t="s">
        <v>167</v>
      </c>
      <c r="I183" s="205" t="str">
        <f t="shared" si="26"/>
        <v>INDECAEA1821048</v>
      </c>
    </row>
    <row r="184" spans="1:9">
      <c r="A184" s="240">
        <v>183</v>
      </c>
      <c r="B184" s="20">
        <v>45567</v>
      </c>
      <c r="C184" s="240" t="s">
        <v>166</v>
      </c>
      <c r="D184" s="240">
        <f t="shared" si="23"/>
        <v>2</v>
      </c>
      <c r="E184" s="21">
        <f t="shared" si="24"/>
        <v>10</v>
      </c>
      <c r="F184" s="21" t="str">
        <f t="shared" si="25"/>
        <v>210</v>
      </c>
      <c r="G184" s="21">
        <v>2049</v>
      </c>
      <c r="H184" s="240" t="s">
        <v>167</v>
      </c>
      <c r="I184" s="205" t="str">
        <f t="shared" si="26"/>
        <v>INDECAEA1831049</v>
      </c>
    </row>
    <row r="185" spans="1:9">
      <c r="A185" s="240">
        <v>184</v>
      </c>
      <c r="B185" s="20">
        <v>45568</v>
      </c>
      <c r="C185" s="240" t="s">
        <v>280</v>
      </c>
      <c r="D185" s="240">
        <f t="shared" si="23"/>
        <v>3</v>
      </c>
      <c r="E185" s="21">
        <f t="shared" si="24"/>
        <v>10</v>
      </c>
      <c r="F185" s="21" t="str">
        <f t="shared" si="25"/>
        <v>310</v>
      </c>
      <c r="G185" s="21">
        <v>2050</v>
      </c>
      <c r="H185" s="240" t="s">
        <v>167</v>
      </c>
      <c r="I185" s="205" t="str">
        <f t="shared" si="26"/>
        <v>INDECAEA1841050</v>
      </c>
    </row>
    <row r="186" spans="1:9">
      <c r="A186" s="240">
        <v>185</v>
      </c>
      <c r="B186" s="20">
        <v>45569</v>
      </c>
      <c r="C186" s="240" t="s">
        <v>281</v>
      </c>
      <c r="D186" s="240">
        <f t="shared" si="23"/>
        <v>4</v>
      </c>
      <c r="E186" s="21">
        <f t="shared" si="24"/>
        <v>10</v>
      </c>
      <c r="F186" s="21" t="str">
        <f t="shared" si="25"/>
        <v>410</v>
      </c>
      <c r="G186" s="21">
        <v>2051</v>
      </c>
      <c r="H186" s="240" t="s">
        <v>167</v>
      </c>
      <c r="I186" s="205" t="str">
        <f t="shared" si="26"/>
        <v>INDECAEA1851051</v>
      </c>
    </row>
    <row r="187" spans="1:9">
      <c r="A187" s="240">
        <v>186</v>
      </c>
      <c r="B187" s="20">
        <v>45572</v>
      </c>
      <c r="C187" s="240" t="s">
        <v>278</v>
      </c>
      <c r="D187" s="240">
        <f t="shared" si="23"/>
        <v>7</v>
      </c>
      <c r="E187" s="21">
        <f t="shared" si="24"/>
        <v>10</v>
      </c>
      <c r="F187" s="21" t="str">
        <f t="shared" si="25"/>
        <v>710</v>
      </c>
      <c r="G187" s="21">
        <v>2052</v>
      </c>
      <c r="H187" s="240" t="s">
        <v>167</v>
      </c>
      <c r="I187" s="205" t="str">
        <f t="shared" si="26"/>
        <v>INDECAEA1861052</v>
      </c>
    </row>
    <row r="188" spans="1:9">
      <c r="A188" s="240">
        <v>187</v>
      </c>
      <c r="B188" s="20">
        <v>45573</v>
      </c>
      <c r="C188" s="240" t="s">
        <v>279</v>
      </c>
      <c r="D188" s="240">
        <f t="shared" si="23"/>
        <v>8</v>
      </c>
      <c r="E188" s="21">
        <f t="shared" si="24"/>
        <v>10</v>
      </c>
      <c r="F188" s="21" t="str">
        <f t="shared" si="25"/>
        <v>810</v>
      </c>
      <c r="G188" s="21">
        <v>2053</v>
      </c>
      <c r="H188" s="240" t="s">
        <v>167</v>
      </c>
      <c r="I188" s="205" t="str">
        <f t="shared" si="26"/>
        <v>INDECAEA1871053</v>
      </c>
    </row>
    <row r="189" spans="1:9">
      <c r="A189" s="240">
        <v>188</v>
      </c>
      <c r="B189" s="20">
        <v>45574</v>
      </c>
      <c r="C189" s="240" t="s">
        <v>166</v>
      </c>
      <c r="D189" s="240">
        <f t="shared" si="23"/>
        <v>9</v>
      </c>
      <c r="E189" s="21">
        <f t="shared" si="24"/>
        <v>10</v>
      </c>
      <c r="F189" s="21" t="str">
        <f t="shared" si="25"/>
        <v>910</v>
      </c>
      <c r="G189" s="21">
        <v>2054</v>
      </c>
      <c r="H189" s="240" t="s">
        <v>167</v>
      </c>
      <c r="I189" s="205" t="str">
        <f t="shared" si="26"/>
        <v>INDECAEA1881054</v>
      </c>
    </row>
    <row r="190" spans="1:9">
      <c r="A190" s="240">
        <v>189</v>
      </c>
      <c r="B190" s="20">
        <v>45575</v>
      </c>
      <c r="C190" s="240" t="s">
        <v>280</v>
      </c>
      <c r="D190" s="240">
        <f t="shared" si="23"/>
        <v>10</v>
      </c>
      <c r="E190" s="21">
        <f t="shared" si="24"/>
        <v>10</v>
      </c>
      <c r="F190" s="21" t="str">
        <f t="shared" si="25"/>
        <v>1010</v>
      </c>
      <c r="G190" s="21">
        <v>2055</v>
      </c>
      <c r="H190" s="240" t="s">
        <v>167</v>
      </c>
      <c r="I190" s="205" t="str">
        <f t="shared" si="26"/>
        <v>INDECAEA1891055</v>
      </c>
    </row>
    <row r="191" spans="1:9">
      <c r="A191" s="240">
        <v>190</v>
      </c>
      <c r="B191" s="20">
        <v>45576</v>
      </c>
      <c r="C191" s="240" t="s">
        <v>281</v>
      </c>
      <c r="D191" s="240">
        <f t="shared" si="23"/>
        <v>11</v>
      </c>
      <c r="E191" s="21">
        <f t="shared" si="24"/>
        <v>10</v>
      </c>
      <c r="F191" s="21" t="str">
        <f t="shared" si="25"/>
        <v>1110</v>
      </c>
      <c r="G191" s="21">
        <v>2056</v>
      </c>
      <c r="H191" s="240" t="s">
        <v>167</v>
      </c>
      <c r="I191" s="205" t="str">
        <f t="shared" si="26"/>
        <v>INDECAEA1901056</v>
      </c>
    </row>
    <row r="192" spans="1:9">
      <c r="A192" s="240">
        <v>191</v>
      </c>
      <c r="B192" s="20">
        <v>45579</v>
      </c>
      <c r="C192" s="240" t="s">
        <v>278</v>
      </c>
      <c r="D192" s="240">
        <f t="shared" si="23"/>
        <v>14</v>
      </c>
      <c r="E192" s="21">
        <f t="shared" si="24"/>
        <v>10</v>
      </c>
      <c r="F192" s="21" t="str">
        <f t="shared" si="25"/>
        <v>1410</v>
      </c>
      <c r="G192" s="21">
        <v>2057</v>
      </c>
      <c r="H192" s="240" t="s">
        <v>167</v>
      </c>
      <c r="I192" s="205" t="str">
        <f t="shared" si="26"/>
        <v>INDECAEA1911057</v>
      </c>
    </row>
    <row r="193" spans="1:9">
      <c r="A193" s="240">
        <v>192</v>
      </c>
      <c r="B193" s="20">
        <v>45580</v>
      </c>
      <c r="C193" s="240" t="s">
        <v>279</v>
      </c>
      <c r="D193" s="240">
        <f t="shared" si="23"/>
        <v>15</v>
      </c>
      <c r="E193" s="21">
        <f t="shared" si="24"/>
        <v>10</v>
      </c>
      <c r="F193" s="21" t="str">
        <f t="shared" si="25"/>
        <v>1510</v>
      </c>
      <c r="G193" s="21">
        <v>2058</v>
      </c>
      <c r="H193" s="240" t="s">
        <v>167</v>
      </c>
      <c r="I193" s="205" t="str">
        <f t="shared" si="26"/>
        <v>INDECAEA1921058</v>
      </c>
    </row>
    <row r="194" spans="1:9">
      <c r="A194" s="240">
        <v>193</v>
      </c>
      <c r="B194" s="20">
        <v>45581</v>
      </c>
      <c r="C194" s="240" t="s">
        <v>166</v>
      </c>
      <c r="D194" s="240">
        <f t="shared" si="23"/>
        <v>16</v>
      </c>
      <c r="E194" s="21">
        <f t="shared" si="24"/>
        <v>10</v>
      </c>
      <c r="F194" s="21" t="str">
        <f t="shared" si="25"/>
        <v>1610</v>
      </c>
      <c r="G194" s="21">
        <v>2059</v>
      </c>
      <c r="H194" s="240" t="s">
        <v>167</v>
      </c>
      <c r="I194" s="205" t="str">
        <f t="shared" si="26"/>
        <v>INDECAEA1931059</v>
      </c>
    </row>
    <row r="195" spans="1:9">
      <c r="A195" s="240">
        <v>194</v>
      </c>
      <c r="B195" s="20">
        <v>45582</v>
      </c>
      <c r="C195" s="240" t="s">
        <v>280</v>
      </c>
      <c r="D195" s="240">
        <f t="shared" si="23"/>
        <v>17</v>
      </c>
      <c r="E195" s="21">
        <f t="shared" si="24"/>
        <v>10</v>
      </c>
      <c r="F195" s="21" t="str">
        <f t="shared" si="25"/>
        <v>1710</v>
      </c>
      <c r="G195" s="21">
        <v>2060</v>
      </c>
      <c r="H195" s="240" t="s">
        <v>167</v>
      </c>
      <c r="I195" s="205" t="str">
        <f t="shared" si="26"/>
        <v>INDECAEA1941060</v>
      </c>
    </row>
    <row r="196" spans="1:9">
      <c r="A196" s="240">
        <v>195</v>
      </c>
      <c r="B196" s="20">
        <v>45583</v>
      </c>
      <c r="C196" s="240" t="s">
        <v>281</v>
      </c>
      <c r="D196" s="240">
        <f t="shared" si="23"/>
        <v>18</v>
      </c>
      <c r="E196" s="21">
        <f t="shared" si="24"/>
        <v>10</v>
      </c>
      <c r="F196" s="21" t="str">
        <f t="shared" si="25"/>
        <v>1810</v>
      </c>
      <c r="G196" s="21">
        <v>2061</v>
      </c>
      <c r="H196" s="240" t="s">
        <v>167</v>
      </c>
      <c r="I196" s="205" t="str">
        <f t="shared" si="26"/>
        <v>INDECAEA1951061</v>
      </c>
    </row>
    <row r="197" spans="1:9">
      <c r="A197" s="240">
        <v>196</v>
      </c>
      <c r="B197" s="20">
        <v>45586</v>
      </c>
      <c r="C197" s="240" t="s">
        <v>278</v>
      </c>
      <c r="D197" s="240">
        <f t="shared" si="23"/>
        <v>21</v>
      </c>
      <c r="E197" s="21">
        <f t="shared" si="24"/>
        <v>10</v>
      </c>
      <c r="F197" s="21" t="str">
        <f t="shared" si="25"/>
        <v>2110</v>
      </c>
      <c r="G197" s="21">
        <v>2062</v>
      </c>
      <c r="H197" s="240" t="s">
        <v>167</v>
      </c>
      <c r="I197" s="205" t="str">
        <f t="shared" si="26"/>
        <v>INDECAEA1961062</v>
      </c>
    </row>
    <row r="198" spans="1:9">
      <c r="A198" s="240">
        <v>197</v>
      </c>
      <c r="B198" s="20">
        <v>45587</v>
      </c>
      <c r="C198" s="240" t="s">
        <v>279</v>
      </c>
      <c r="D198" s="240">
        <f t="shared" si="23"/>
        <v>22</v>
      </c>
      <c r="E198" s="21">
        <f t="shared" si="24"/>
        <v>10</v>
      </c>
      <c r="F198" s="21" t="str">
        <f t="shared" si="25"/>
        <v>2210</v>
      </c>
      <c r="G198" s="21">
        <v>2063</v>
      </c>
      <c r="H198" s="240" t="s">
        <v>167</v>
      </c>
      <c r="I198" s="205" t="str">
        <f t="shared" si="26"/>
        <v>INDECAEA1971063</v>
      </c>
    </row>
    <row r="199" spans="1:9">
      <c r="A199" s="240">
        <v>198</v>
      </c>
      <c r="B199" s="20">
        <v>45588</v>
      </c>
      <c r="C199" s="240" t="s">
        <v>166</v>
      </c>
      <c r="D199" s="240">
        <f t="shared" si="23"/>
        <v>23</v>
      </c>
      <c r="E199" s="21">
        <f t="shared" si="24"/>
        <v>10</v>
      </c>
      <c r="F199" s="21" t="str">
        <f t="shared" si="25"/>
        <v>2310</v>
      </c>
      <c r="G199" s="21">
        <v>2064</v>
      </c>
      <c r="H199" s="240" t="s">
        <v>167</v>
      </c>
      <c r="I199" s="205" t="str">
        <f t="shared" si="26"/>
        <v>INDECAEA1981064</v>
      </c>
    </row>
    <row r="200" spans="1:9">
      <c r="A200" s="240">
        <v>199</v>
      </c>
      <c r="B200" s="20">
        <v>45589</v>
      </c>
      <c r="C200" s="240" t="s">
        <v>280</v>
      </c>
      <c r="D200" s="240">
        <f t="shared" si="23"/>
        <v>24</v>
      </c>
      <c r="E200" s="21">
        <f t="shared" si="24"/>
        <v>10</v>
      </c>
      <c r="F200" s="21" t="str">
        <f t="shared" si="25"/>
        <v>2410</v>
      </c>
      <c r="G200" s="21">
        <v>2065</v>
      </c>
      <c r="H200" s="240" t="s">
        <v>167</v>
      </c>
      <c r="I200" s="205" t="str">
        <f t="shared" si="26"/>
        <v>INDECAEA1991065</v>
      </c>
    </row>
    <row r="201" spans="1:9">
      <c r="A201" s="240">
        <v>200</v>
      </c>
      <c r="B201" s="20">
        <v>45590</v>
      </c>
      <c r="C201" s="240" t="s">
        <v>281</v>
      </c>
      <c r="D201" s="240">
        <f t="shared" si="23"/>
        <v>25</v>
      </c>
      <c r="E201" s="21">
        <f t="shared" si="24"/>
        <v>10</v>
      </c>
      <c r="F201" s="21" t="str">
        <f t="shared" si="25"/>
        <v>2510</v>
      </c>
      <c r="G201" s="21">
        <v>2066</v>
      </c>
      <c r="H201" s="240" t="s">
        <v>167</v>
      </c>
      <c r="I201" s="205" t="str">
        <f t="shared" si="26"/>
        <v>INDECAEA2001066</v>
      </c>
    </row>
    <row r="202" spans="1:9">
      <c r="A202" s="240">
        <v>201</v>
      </c>
      <c r="B202" s="20">
        <v>45593</v>
      </c>
      <c r="C202" s="240" t="s">
        <v>278</v>
      </c>
      <c r="D202" s="240">
        <f t="shared" si="23"/>
        <v>28</v>
      </c>
      <c r="E202" s="21">
        <f t="shared" si="24"/>
        <v>10</v>
      </c>
      <c r="F202" s="21" t="str">
        <f t="shared" si="25"/>
        <v>2810</v>
      </c>
      <c r="G202" s="21">
        <v>2067</v>
      </c>
      <c r="H202" s="240" t="s">
        <v>167</v>
      </c>
      <c r="I202" s="205" t="str">
        <f t="shared" si="26"/>
        <v>INDECAEA2011067</v>
      </c>
    </row>
    <row r="203" spans="1:9">
      <c r="A203" s="240">
        <v>202</v>
      </c>
      <c r="B203" s="20">
        <v>45594</v>
      </c>
      <c r="C203" s="240" t="s">
        <v>279</v>
      </c>
      <c r="D203" s="240">
        <f t="shared" si="23"/>
        <v>29</v>
      </c>
      <c r="E203" s="21">
        <f t="shared" si="24"/>
        <v>10</v>
      </c>
      <c r="F203" s="21" t="str">
        <f t="shared" si="25"/>
        <v>2910</v>
      </c>
      <c r="G203" s="21">
        <v>2068</v>
      </c>
      <c r="H203" s="240" t="s">
        <v>167</v>
      </c>
      <c r="I203" s="205" t="str">
        <f t="shared" si="26"/>
        <v>INDECAEA2021068</v>
      </c>
    </row>
    <row r="204" spans="1:9">
      <c r="A204" s="240">
        <v>203</v>
      </c>
      <c r="B204" s="20">
        <v>45595</v>
      </c>
      <c r="C204" s="240" t="s">
        <v>166</v>
      </c>
      <c r="D204" s="240">
        <f t="shared" si="23"/>
        <v>30</v>
      </c>
      <c r="E204" s="21">
        <f t="shared" si="24"/>
        <v>10</v>
      </c>
      <c r="F204" s="21" t="str">
        <f t="shared" si="25"/>
        <v>3010</v>
      </c>
      <c r="G204" s="21">
        <v>2069</v>
      </c>
      <c r="H204" s="240" t="s">
        <v>167</v>
      </c>
      <c r="I204" s="205" t="str">
        <f t="shared" si="26"/>
        <v>INDECAEA2031069</v>
      </c>
    </row>
    <row r="205" spans="1:9">
      <c r="A205" s="240">
        <v>204</v>
      </c>
      <c r="B205" s="20">
        <v>45596</v>
      </c>
      <c r="C205" s="240" t="s">
        <v>280</v>
      </c>
      <c r="D205" s="240">
        <f t="shared" si="23"/>
        <v>31</v>
      </c>
      <c r="E205" s="21">
        <f t="shared" si="24"/>
        <v>10</v>
      </c>
      <c r="F205" s="21" t="str">
        <f t="shared" si="25"/>
        <v>3110</v>
      </c>
      <c r="G205" s="21">
        <v>2070</v>
      </c>
      <c r="H205" s="240" t="s">
        <v>167</v>
      </c>
      <c r="I205" s="205" t="str">
        <f t="shared" si="26"/>
        <v>INDECAEA2041070</v>
      </c>
    </row>
    <row r="206" spans="1:9">
      <c r="A206" s="240">
        <v>205</v>
      </c>
      <c r="B206" s="20">
        <v>45597</v>
      </c>
      <c r="C206" s="240" t="s">
        <v>281</v>
      </c>
      <c r="D206" s="240">
        <f t="shared" si="23"/>
        <v>1</v>
      </c>
      <c r="E206" s="21">
        <f t="shared" si="24"/>
        <v>11</v>
      </c>
      <c r="F206" s="21" t="str">
        <f t="shared" si="25"/>
        <v>111</v>
      </c>
      <c r="G206" s="21">
        <v>2071</v>
      </c>
      <c r="H206" s="240" t="s">
        <v>167</v>
      </c>
      <c r="I206" s="205" t="str">
        <f t="shared" si="26"/>
        <v>INDECAEA2051171</v>
      </c>
    </row>
    <row r="207" spans="1:9">
      <c r="A207" s="240">
        <v>206</v>
      </c>
      <c r="B207" s="20">
        <v>45600</v>
      </c>
      <c r="C207" s="240" t="s">
        <v>278</v>
      </c>
      <c r="D207" s="240">
        <f t="shared" si="23"/>
        <v>4</v>
      </c>
      <c r="E207" s="21">
        <f t="shared" si="24"/>
        <v>11</v>
      </c>
      <c r="F207" s="21" t="str">
        <f t="shared" si="25"/>
        <v>411</v>
      </c>
      <c r="G207" s="21">
        <v>2072</v>
      </c>
      <c r="H207" s="240" t="s">
        <v>167</v>
      </c>
      <c r="I207" s="205" t="str">
        <f t="shared" si="26"/>
        <v>INDECAEA2061172</v>
      </c>
    </row>
    <row r="208" spans="1:9">
      <c r="A208" s="240">
        <v>207</v>
      </c>
      <c r="B208" s="20">
        <v>45601</v>
      </c>
      <c r="C208" s="240" t="s">
        <v>279</v>
      </c>
      <c r="D208" s="240">
        <f t="shared" si="23"/>
        <v>5</v>
      </c>
      <c r="E208" s="21">
        <f t="shared" si="24"/>
        <v>11</v>
      </c>
      <c r="F208" s="21" t="str">
        <f t="shared" si="25"/>
        <v>511</v>
      </c>
      <c r="G208" s="21">
        <v>2073</v>
      </c>
      <c r="H208" s="240" t="s">
        <v>167</v>
      </c>
      <c r="I208" s="205" t="str">
        <f t="shared" si="26"/>
        <v>INDECAEA2071173</v>
      </c>
    </row>
    <row r="209" spans="1:9">
      <c r="A209" s="240">
        <v>208</v>
      </c>
      <c r="B209" s="20">
        <v>45602</v>
      </c>
      <c r="C209" s="240" t="s">
        <v>166</v>
      </c>
      <c r="D209" s="240">
        <f t="shared" si="23"/>
        <v>6</v>
      </c>
      <c r="E209" s="21">
        <f t="shared" si="24"/>
        <v>11</v>
      </c>
      <c r="F209" s="21" t="str">
        <f t="shared" si="25"/>
        <v>611</v>
      </c>
      <c r="G209" s="21">
        <v>2074</v>
      </c>
      <c r="H209" s="240" t="s">
        <v>167</v>
      </c>
      <c r="I209" s="205" t="str">
        <f t="shared" si="26"/>
        <v>INDECAEA2081174</v>
      </c>
    </row>
    <row r="210" spans="1:9">
      <c r="A210" s="240">
        <v>209</v>
      </c>
      <c r="B210" s="20">
        <v>45603</v>
      </c>
      <c r="C210" s="240" t="s">
        <v>280</v>
      </c>
      <c r="D210" s="240">
        <f t="shared" si="23"/>
        <v>7</v>
      </c>
      <c r="E210" s="21">
        <f t="shared" si="24"/>
        <v>11</v>
      </c>
      <c r="F210" s="21" t="str">
        <f t="shared" si="25"/>
        <v>711</v>
      </c>
      <c r="G210" s="21">
        <v>2075</v>
      </c>
      <c r="H210" s="240" t="s">
        <v>167</v>
      </c>
      <c r="I210" s="205" t="str">
        <f t="shared" si="26"/>
        <v>INDECAEA2091175</v>
      </c>
    </row>
    <row r="211" spans="1:9">
      <c r="A211" s="240">
        <v>210</v>
      </c>
      <c r="B211" s="20">
        <v>45604</v>
      </c>
      <c r="C211" s="240" t="s">
        <v>281</v>
      </c>
      <c r="D211" s="240">
        <f t="shared" si="23"/>
        <v>8</v>
      </c>
      <c r="E211" s="21">
        <f t="shared" si="24"/>
        <v>11</v>
      </c>
      <c r="F211" s="21" t="str">
        <f t="shared" si="25"/>
        <v>811</v>
      </c>
      <c r="G211" s="21">
        <v>2076</v>
      </c>
      <c r="H211" s="240" t="s">
        <v>167</v>
      </c>
      <c r="I211" s="205" t="str">
        <f t="shared" si="26"/>
        <v>INDECAEA2101176</v>
      </c>
    </row>
    <row r="212" spans="1:9">
      <c r="A212" s="240">
        <v>211</v>
      </c>
      <c r="B212" s="20">
        <v>45607</v>
      </c>
      <c r="C212" s="240" t="s">
        <v>278</v>
      </c>
      <c r="D212" s="240">
        <f t="shared" si="23"/>
        <v>11</v>
      </c>
      <c r="E212" s="21">
        <f t="shared" si="24"/>
        <v>11</v>
      </c>
      <c r="F212" s="21" t="str">
        <f t="shared" si="25"/>
        <v>1111</v>
      </c>
      <c r="G212" s="21">
        <v>2077</v>
      </c>
      <c r="H212" s="240" t="s">
        <v>167</v>
      </c>
      <c r="I212" s="205" t="str">
        <f t="shared" si="26"/>
        <v>INDECAEA2111177</v>
      </c>
    </row>
    <row r="213" spans="1:9">
      <c r="A213" s="240">
        <v>212</v>
      </c>
      <c r="B213" s="20">
        <v>45608</v>
      </c>
      <c r="C213" s="240" t="s">
        <v>279</v>
      </c>
      <c r="D213" s="240">
        <f t="shared" si="23"/>
        <v>12</v>
      </c>
      <c r="E213" s="21">
        <f t="shared" si="24"/>
        <v>11</v>
      </c>
      <c r="F213" s="21" t="str">
        <f t="shared" si="25"/>
        <v>1211</v>
      </c>
      <c r="G213" s="21">
        <v>2078</v>
      </c>
      <c r="H213" s="240" t="s">
        <v>167</v>
      </c>
      <c r="I213" s="205" t="str">
        <f t="shared" si="26"/>
        <v>INDECAEA2121178</v>
      </c>
    </row>
    <row r="214" spans="1:9">
      <c r="A214" s="240">
        <v>213</v>
      </c>
      <c r="B214" s="20">
        <v>45609</v>
      </c>
      <c r="C214" s="240" t="s">
        <v>166</v>
      </c>
      <c r="D214" s="240">
        <f t="shared" si="23"/>
        <v>13</v>
      </c>
      <c r="E214" s="21">
        <f t="shared" si="24"/>
        <v>11</v>
      </c>
      <c r="F214" s="21" t="str">
        <f t="shared" si="25"/>
        <v>1311</v>
      </c>
      <c r="G214" s="21">
        <v>2079</v>
      </c>
      <c r="H214" s="240" t="s">
        <v>167</v>
      </c>
      <c r="I214" s="205" t="str">
        <f t="shared" si="26"/>
        <v>INDECAEA2131179</v>
      </c>
    </row>
    <row r="215" spans="1:9">
      <c r="A215" s="240">
        <v>214</v>
      </c>
      <c r="B215" s="20">
        <v>45610</v>
      </c>
      <c r="C215" s="240" t="s">
        <v>280</v>
      </c>
      <c r="D215" s="240">
        <f t="shared" si="23"/>
        <v>14</v>
      </c>
      <c r="E215" s="21">
        <f t="shared" si="24"/>
        <v>11</v>
      </c>
      <c r="F215" s="21" t="str">
        <f t="shared" si="25"/>
        <v>1411</v>
      </c>
      <c r="G215" s="21">
        <v>2080</v>
      </c>
      <c r="H215" s="240" t="s">
        <v>167</v>
      </c>
      <c r="I215" s="205" t="str">
        <f t="shared" si="26"/>
        <v>INDECAEA2141180</v>
      </c>
    </row>
    <row r="216" spans="1:9">
      <c r="A216" s="240">
        <v>215</v>
      </c>
      <c r="B216" s="20">
        <v>45611</v>
      </c>
      <c r="C216" s="240" t="s">
        <v>281</v>
      </c>
      <c r="D216" s="240">
        <f t="shared" si="23"/>
        <v>15</v>
      </c>
      <c r="E216" s="21">
        <f t="shared" si="24"/>
        <v>11</v>
      </c>
      <c r="F216" s="21" t="str">
        <f t="shared" si="25"/>
        <v>1511</v>
      </c>
      <c r="G216" s="21">
        <v>2081</v>
      </c>
      <c r="H216" s="240" t="s">
        <v>167</v>
      </c>
      <c r="I216" s="205" t="str">
        <f t="shared" si="26"/>
        <v>INDECAEA2151181</v>
      </c>
    </row>
    <row r="217" spans="1:9">
      <c r="A217" s="240">
        <v>216</v>
      </c>
      <c r="B217" s="20">
        <v>45614</v>
      </c>
      <c r="C217" s="240" t="s">
        <v>278</v>
      </c>
      <c r="D217" s="240">
        <f t="shared" si="23"/>
        <v>18</v>
      </c>
      <c r="E217" s="21">
        <f t="shared" si="24"/>
        <v>11</v>
      </c>
      <c r="F217" s="21" t="str">
        <f t="shared" si="25"/>
        <v>1811</v>
      </c>
      <c r="G217" s="21">
        <v>2082</v>
      </c>
      <c r="H217" s="240" t="s">
        <v>167</v>
      </c>
      <c r="I217" s="205" t="str">
        <f t="shared" si="26"/>
        <v>INDECAEA2161182</v>
      </c>
    </row>
    <row r="218" spans="1:9">
      <c r="A218" s="240">
        <v>217</v>
      </c>
      <c r="B218" s="20">
        <v>45615</v>
      </c>
      <c r="C218" s="240" t="s">
        <v>279</v>
      </c>
      <c r="D218" s="240">
        <f t="shared" si="23"/>
        <v>19</v>
      </c>
      <c r="E218" s="21">
        <f t="shared" si="24"/>
        <v>11</v>
      </c>
      <c r="F218" s="21" t="str">
        <f t="shared" si="25"/>
        <v>1911</v>
      </c>
      <c r="G218" s="21">
        <v>2083</v>
      </c>
      <c r="H218" s="240" t="s">
        <v>167</v>
      </c>
      <c r="I218" s="205" t="str">
        <f t="shared" si="26"/>
        <v>INDECAEA2171183</v>
      </c>
    </row>
    <row r="219" spans="1:9">
      <c r="A219" s="240">
        <v>218</v>
      </c>
      <c r="B219" s="20">
        <v>45616</v>
      </c>
      <c r="C219" s="240" t="s">
        <v>166</v>
      </c>
      <c r="D219" s="240">
        <f t="shared" si="23"/>
        <v>20</v>
      </c>
      <c r="E219" s="21">
        <f t="shared" si="24"/>
        <v>11</v>
      </c>
      <c r="F219" s="21" t="str">
        <f t="shared" si="25"/>
        <v>2011</v>
      </c>
      <c r="G219" s="21">
        <v>2084</v>
      </c>
      <c r="H219" s="240" t="s">
        <v>167</v>
      </c>
      <c r="I219" s="205" t="str">
        <f t="shared" si="26"/>
        <v>INDECAEA2181184</v>
      </c>
    </row>
    <row r="220" spans="1:9">
      <c r="A220" s="240">
        <v>219</v>
      </c>
      <c r="B220" s="20">
        <v>45617</v>
      </c>
      <c r="C220" s="240" t="s">
        <v>280</v>
      </c>
      <c r="D220" s="240">
        <f t="shared" si="23"/>
        <v>21</v>
      </c>
      <c r="E220" s="21">
        <f t="shared" si="24"/>
        <v>11</v>
      </c>
      <c r="F220" s="21" t="str">
        <f t="shared" si="25"/>
        <v>2111</v>
      </c>
      <c r="G220" s="21">
        <v>2085</v>
      </c>
      <c r="H220" s="240" t="s">
        <v>167</v>
      </c>
      <c r="I220" s="205" t="str">
        <f t="shared" si="26"/>
        <v>INDECAEA2191185</v>
      </c>
    </row>
    <row r="221" spans="1:9">
      <c r="A221" s="240">
        <v>220</v>
      </c>
      <c r="B221" s="20">
        <v>45618</v>
      </c>
      <c r="C221" s="240" t="s">
        <v>281</v>
      </c>
      <c r="D221" s="240">
        <f t="shared" si="23"/>
        <v>22</v>
      </c>
      <c r="E221" s="21">
        <f t="shared" si="24"/>
        <v>11</v>
      </c>
      <c r="F221" s="21" t="str">
        <f t="shared" si="25"/>
        <v>2211</v>
      </c>
      <c r="G221" s="21">
        <v>2086</v>
      </c>
      <c r="H221" s="240" t="s">
        <v>167</v>
      </c>
      <c r="I221" s="205" t="str">
        <f t="shared" si="26"/>
        <v>INDECAEA2201186</v>
      </c>
    </row>
    <row r="222" spans="1:9">
      <c r="A222" s="240">
        <v>221</v>
      </c>
      <c r="B222" s="20">
        <v>45621</v>
      </c>
      <c r="C222" s="240" t="s">
        <v>278</v>
      </c>
      <c r="D222" s="240">
        <f t="shared" si="23"/>
        <v>25</v>
      </c>
      <c r="E222" s="21">
        <f t="shared" si="24"/>
        <v>11</v>
      </c>
      <c r="F222" s="21" t="str">
        <f t="shared" si="25"/>
        <v>2511</v>
      </c>
      <c r="G222" s="21">
        <v>2087</v>
      </c>
      <c r="H222" s="240" t="s">
        <v>167</v>
      </c>
      <c r="I222" s="205" t="str">
        <f t="shared" si="26"/>
        <v>INDECAEA2211187</v>
      </c>
    </row>
    <row r="223" spans="1:9">
      <c r="A223" s="240">
        <v>222</v>
      </c>
      <c r="B223" s="20">
        <v>45622</v>
      </c>
      <c r="C223" s="240" t="s">
        <v>279</v>
      </c>
      <c r="D223" s="240">
        <f t="shared" si="23"/>
        <v>26</v>
      </c>
      <c r="E223" s="21">
        <f t="shared" si="24"/>
        <v>11</v>
      </c>
      <c r="F223" s="21" t="str">
        <f t="shared" si="25"/>
        <v>2611</v>
      </c>
      <c r="G223" s="21">
        <v>2088</v>
      </c>
      <c r="H223" s="240" t="s">
        <v>167</v>
      </c>
      <c r="I223" s="205" t="str">
        <f t="shared" si="26"/>
        <v>INDECAEA2221188</v>
      </c>
    </row>
    <row r="224" spans="1:9">
      <c r="A224" s="240">
        <v>223</v>
      </c>
      <c r="B224" s="20">
        <v>45623</v>
      </c>
      <c r="C224" s="240" t="s">
        <v>166</v>
      </c>
      <c r="D224" s="240">
        <f t="shared" ref="D224:D242" si="27">+DAY(B224)</f>
        <v>27</v>
      </c>
      <c r="E224" s="21">
        <f t="shared" ref="E224:E242" si="28">+MONTH(B224)</f>
        <v>11</v>
      </c>
      <c r="F224" s="21" t="str">
        <f t="shared" ref="F224:F242" si="29">+CONCATENATE(D224,E224)</f>
        <v>2711</v>
      </c>
      <c r="G224" s="21">
        <v>2089</v>
      </c>
      <c r="H224" s="240" t="s">
        <v>167</v>
      </c>
      <c r="I224" s="205" t="str">
        <f t="shared" ref="I224:I242" si="30">+CONCATENATE(H224,IF(A224&lt;10,"00",IF(A224&lt;100,0,"")),A224,IF(E224&lt;10,0,""),E224,MID(G224,3,2))</f>
        <v>INDECAEA2231189</v>
      </c>
    </row>
    <row r="225" spans="1:9">
      <c r="A225" s="240">
        <v>224</v>
      </c>
      <c r="B225" s="20">
        <v>45624</v>
      </c>
      <c r="C225" s="240" t="s">
        <v>280</v>
      </c>
      <c r="D225" s="240">
        <f t="shared" si="27"/>
        <v>28</v>
      </c>
      <c r="E225" s="21">
        <f t="shared" si="28"/>
        <v>11</v>
      </c>
      <c r="F225" s="21" t="str">
        <f t="shared" si="29"/>
        <v>2811</v>
      </c>
      <c r="G225" s="21">
        <v>2090</v>
      </c>
      <c r="H225" s="240" t="s">
        <v>167</v>
      </c>
      <c r="I225" s="205" t="str">
        <f t="shared" si="30"/>
        <v>INDECAEA2241190</v>
      </c>
    </row>
    <row r="226" spans="1:9">
      <c r="A226" s="240">
        <v>225</v>
      </c>
      <c r="B226" s="20">
        <v>45625</v>
      </c>
      <c r="C226" s="240" t="s">
        <v>281</v>
      </c>
      <c r="D226" s="240">
        <f t="shared" si="27"/>
        <v>29</v>
      </c>
      <c r="E226" s="21">
        <f t="shared" si="28"/>
        <v>11</v>
      </c>
      <c r="F226" s="21" t="str">
        <f t="shared" si="29"/>
        <v>2911</v>
      </c>
      <c r="G226" s="21">
        <v>2091</v>
      </c>
      <c r="H226" s="240" t="s">
        <v>167</v>
      </c>
      <c r="I226" s="205" t="str">
        <f t="shared" si="30"/>
        <v>INDECAEA2251191</v>
      </c>
    </row>
    <row r="227" spans="1:9">
      <c r="A227" s="240">
        <v>226</v>
      </c>
      <c r="B227" s="20">
        <v>45628</v>
      </c>
      <c r="C227" s="240" t="s">
        <v>278</v>
      </c>
      <c r="D227" s="240">
        <f t="shared" si="27"/>
        <v>2</v>
      </c>
      <c r="E227" s="21">
        <f t="shared" si="28"/>
        <v>12</v>
      </c>
      <c r="F227" s="21" t="str">
        <f t="shared" si="29"/>
        <v>212</v>
      </c>
      <c r="G227" s="21">
        <v>2092</v>
      </c>
      <c r="H227" s="240" t="s">
        <v>167</v>
      </c>
      <c r="I227" s="205" t="str">
        <f t="shared" si="30"/>
        <v>INDECAEA2261292</v>
      </c>
    </row>
    <row r="228" spans="1:9">
      <c r="A228" s="240">
        <v>227</v>
      </c>
      <c r="B228" s="20">
        <v>45629</v>
      </c>
      <c r="C228" s="240" t="s">
        <v>279</v>
      </c>
      <c r="D228" s="240">
        <f t="shared" si="27"/>
        <v>3</v>
      </c>
      <c r="E228" s="21">
        <f t="shared" si="28"/>
        <v>12</v>
      </c>
      <c r="F228" s="21" t="str">
        <f t="shared" si="29"/>
        <v>312</v>
      </c>
      <c r="G228" s="21">
        <v>2093</v>
      </c>
      <c r="H228" s="240" t="s">
        <v>167</v>
      </c>
      <c r="I228" s="205" t="str">
        <f t="shared" si="30"/>
        <v>INDECAEA2271293</v>
      </c>
    </row>
    <row r="229" spans="1:9">
      <c r="A229" s="240">
        <v>228</v>
      </c>
      <c r="B229" s="20">
        <v>45630</v>
      </c>
      <c r="C229" s="240" t="s">
        <v>166</v>
      </c>
      <c r="D229" s="240">
        <f t="shared" si="27"/>
        <v>4</v>
      </c>
      <c r="E229" s="21">
        <f t="shared" si="28"/>
        <v>12</v>
      </c>
      <c r="F229" s="21" t="str">
        <f t="shared" si="29"/>
        <v>412</v>
      </c>
      <c r="G229" s="21">
        <v>2094</v>
      </c>
      <c r="H229" s="240" t="s">
        <v>167</v>
      </c>
      <c r="I229" s="205" t="str">
        <f t="shared" si="30"/>
        <v>INDECAEA2281294</v>
      </c>
    </row>
    <row r="230" spans="1:9">
      <c r="A230" s="240">
        <v>229</v>
      </c>
      <c r="B230" s="20">
        <v>45631</v>
      </c>
      <c r="C230" s="240" t="s">
        <v>280</v>
      </c>
      <c r="D230" s="240">
        <f t="shared" si="27"/>
        <v>5</v>
      </c>
      <c r="E230" s="21">
        <f t="shared" si="28"/>
        <v>12</v>
      </c>
      <c r="F230" s="21" t="str">
        <f t="shared" si="29"/>
        <v>512</v>
      </c>
      <c r="G230" s="21">
        <v>2095</v>
      </c>
      <c r="H230" s="240" t="s">
        <v>167</v>
      </c>
      <c r="I230" s="205" t="str">
        <f t="shared" si="30"/>
        <v>INDECAEA2291295</v>
      </c>
    </row>
    <row r="231" spans="1:9">
      <c r="A231" s="240">
        <v>230</v>
      </c>
      <c r="B231" s="20">
        <v>45632</v>
      </c>
      <c r="C231" s="240" t="s">
        <v>281</v>
      </c>
      <c r="D231" s="240">
        <f t="shared" si="27"/>
        <v>6</v>
      </c>
      <c r="E231" s="21">
        <f t="shared" si="28"/>
        <v>12</v>
      </c>
      <c r="F231" s="21" t="str">
        <f t="shared" si="29"/>
        <v>612</v>
      </c>
      <c r="G231" s="21">
        <v>2096</v>
      </c>
      <c r="H231" s="240" t="s">
        <v>167</v>
      </c>
      <c r="I231" s="205" t="str">
        <f t="shared" si="30"/>
        <v>INDECAEA2301296</v>
      </c>
    </row>
    <row r="232" spans="1:9">
      <c r="A232" s="240">
        <v>231</v>
      </c>
      <c r="B232" s="20">
        <v>45635</v>
      </c>
      <c r="C232" s="240" t="s">
        <v>278</v>
      </c>
      <c r="D232" s="240">
        <f t="shared" si="27"/>
        <v>9</v>
      </c>
      <c r="E232" s="21">
        <f t="shared" si="28"/>
        <v>12</v>
      </c>
      <c r="F232" s="21" t="str">
        <f t="shared" si="29"/>
        <v>912</v>
      </c>
      <c r="G232" s="21">
        <v>2097</v>
      </c>
      <c r="H232" s="240" t="s">
        <v>167</v>
      </c>
      <c r="I232" s="205" t="str">
        <f t="shared" si="30"/>
        <v>INDECAEA2311297</v>
      </c>
    </row>
    <row r="233" spans="1:9">
      <c r="A233" s="240">
        <v>232</v>
      </c>
      <c r="B233" s="20">
        <v>45636</v>
      </c>
      <c r="C233" s="240" t="s">
        <v>279</v>
      </c>
      <c r="D233" s="240">
        <f t="shared" si="27"/>
        <v>10</v>
      </c>
      <c r="E233" s="21">
        <f t="shared" si="28"/>
        <v>12</v>
      </c>
      <c r="F233" s="21" t="str">
        <f t="shared" si="29"/>
        <v>1012</v>
      </c>
      <c r="G233" s="21">
        <v>2098</v>
      </c>
      <c r="H233" s="240" t="s">
        <v>167</v>
      </c>
      <c r="I233" s="205" t="str">
        <f t="shared" si="30"/>
        <v>INDECAEA2321298</v>
      </c>
    </row>
    <row r="234" spans="1:9">
      <c r="A234" s="240">
        <v>233</v>
      </c>
      <c r="B234" s="20">
        <v>45637</v>
      </c>
      <c r="C234" s="240" t="s">
        <v>166</v>
      </c>
      <c r="D234" s="240">
        <f t="shared" si="27"/>
        <v>11</v>
      </c>
      <c r="E234" s="21">
        <f t="shared" si="28"/>
        <v>12</v>
      </c>
      <c r="F234" s="21" t="str">
        <f t="shared" si="29"/>
        <v>1112</v>
      </c>
      <c r="G234" s="21">
        <v>2099</v>
      </c>
      <c r="H234" s="240" t="s">
        <v>167</v>
      </c>
      <c r="I234" s="205" t="str">
        <f t="shared" si="30"/>
        <v>INDECAEA2331299</v>
      </c>
    </row>
    <row r="235" spans="1:9">
      <c r="A235" s="240">
        <v>234</v>
      </c>
      <c r="B235" s="20">
        <v>45638</v>
      </c>
      <c r="C235" s="240" t="s">
        <v>280</v>
      </c>
      <c r="D235" s="240">
        <f t="shared" si="27"/>
        <v>12</v>
      </c>
      <c r="E235" s="21">
        <f t="shared" si="28"/>
        <v>12</v>
      </c>
      <c r="F235" s="21" t="str">
        <f t="shared" si="29"/>
        <v>1212</v>
      </c>
      <c r="G235" s="21">
        <v>2100</v>
      </c>
      <c r="H235" s="240" t="s">
        <v>167</v>
      </c>
      <c r="I235" s="205" t="str">
        <f t="shared" si="30"/>
        <v>INDECAEA2341200</v>
      </c>
    </row>
    <row r="236" spans="1:9">
      <c r="A236" s="240">
        <v>235</v>
      </c>
      <c r="B236" s="20">
        <v>45639</v>
      </c>
      <c r="C236" s="240" t="s">
        <v>281</v>
      </c>
      <c r="D236" s="240">
        <f t="shared" si="27"/>
        <v>13</v>
      </c>
      <c r="E236" s="21">
        <f t="shared" si="28"/>
        <v>12</v>
      </c>
      <c r="F236" s="21" t="str">
        <f t="shared" si="29"/>
        <v>1312</v>
      </c>
      <c r="G236" s="21">
        <v>2101</v>
      </c>
      <c r="H236" s="240" t="s">
        <v>167</v>
      </c>
      <c r="I236" s="205" t="str">
        <f t="shared" si="30"/>
        <v>INDECAEA2351201</v>
      </c>
    </row>
    <row r="237" spans="1:9">
      <c r="A237" s="240">
        <v>236</v>
      </c>
      <c r="B237" s="20">
        <v>45642</v>
      </c>
      <c r="C237" s="240" t="s">
        <v>278</v>
      </c>
      <c r="D237" s="240">
        <f t="shared" si="27"/>
        <v>16</v>
      </c>
      <c r="E237" s="21">
        <f t="shared" si="28"/>
        <v>12</v>
      </c>
      <c r="F237" s="21" t="str">
        <f t="shared" si="29"/>
        <v>1612</v>
      </c>
      <c r="G237" s="21">
        <v>2102</v>
      </c>
      <c r="H237" s="240" t="s">
        <v>167</v>
      </c>
      <c r="I237" s="205" t="str">
        <f t="shared" si="30"/>
        <v>INDECAEA2361202</v>
      </c>
    </row>
    <row r="238" spans="1:9">
      <c r="A238" s="240">
        <v>237</v>
      </c>
      <c r="B238" s="20">
        <v>45643</v>
      </c>
      <c r="C238" s="240" t="s">
        <v>279</v>
      </c>
      <c r="D238" s="240">
        <f t="shared" si="27"/>
        <v>17</v>
      </c>
      <c r="E238" s="21">
        <f t="shared" si="28"/>
        <v>12</v>
      </c>
      <c r="F238" s="21" t="str">
        <f t="shared" si="29"/>
        <v>1712</v>
      </c>
      <c r="G238" s="21">
        <v>2103</v>
      </c>
      <c r="H238" s="240" t="s">
        <v>167</v>
      </c>
      <c r="I238" s="205" t="str">
        <f t="shared" si="30"/>
        <v>INDECAEA2371203</v>
      </c>
    </row>
    <row r="239" spans="1:9">
      <c r="A239" s="240">
        <v>238</v>
      </c>
      <c r="B239" s="20">
        <v>45644</v>
      </c>
      <c r="C239" s="240" t="s">
        <v>166</v>
      </c>
      <c r="D239" s="240">
        <f t="shared" si="27"/>
        <v>18</v>
      </c>
      <c r="E239" s="21">
        <f t="shared" si="28"/>
        <v>12</v>
      </c>
      <c r="F239" s="21" t="str">
        <f t="shared" si="29"/>
        <v>1812</v>
      </c>
      <c r="G239" s="21">
        <v>2104</v>
      </c>
      <c r="H239" s="240" t="s">
        <v>167</v>
      </c>
      <c r="I239" s="205" t="str">
        <f t="shared" si="30"/>
        <v>INDECAEA2381204</v>
      </c>
    </row>
    <row r="240" spans="1:9">
      <c r="A240" s="240">
        <v>239</v>
      </c>
      <c r="B240" s="20">
        <v>45645</v>
      </c>
      <c r="C240" s="240" t="s">
        <v>280</v>
      </c>
      <c r="D240" s="240">
        <f t="shared" si="27"/>
        <v>19</v>
      </c>
      <c r="E240" s="21">
        <f t="shared" si="28"/>
        <v>12</v>
      </c>
      <c r="F240" s="21" t="str">
        <f t="shared" si="29"/>
        <v>1912</v>
      </c>
      <c r="G240" s="21">
        <v>2105</v>
      </c>
      <c r="H240" s="240" t="s">
        <v>167</v>
      </c>
      <c r="I240" s="205" t="str">
        <f t="shared" si="30"/>
        <v>INDECAEA2391205</v>
      </c>
    </row>
    <row r="241" spans="1:9">
      <c r="A241" s="240">
        <v>240</v>
      </c>
      <c r="B241" s="20">
        <v>45646</v>
      </c>
      <c r="C241" s="240" t="s">
        <v>281</v>
      </c>
      <c r="D241" s="240">
        <f t="shared" si="27"/>
        <v>20</v>
      </c>
      <c r="E241" s="21">
        <f t="shared" si="28"/>
        <v>12</v>
      </c>
      <c r="F241" s="21" t="str">
        <f t="shared" si="29"/>
        <v>2012</v>
      </c>
      <c r="G241" s="21">
        <v>2106</v>
      </c>
      <c r="H241" s="240" t="s">
        <v>167</v>
      </c>
      <c r="I241" s="205" t="str">
        <f t="shared" si="30"/>
        <v>INDECAEA2401206</v>
      </c>
    </row>
    <row r="242" spans="1:9">
      <c r="A242" s="240">
        <v>241</v>
      </c>
      <c r="B242" s="20">
        <v>45649</v>
      </c>
      <c r="C242" s="240" t="s">
        <v>278</v>
      </c>
      <c r="D242" s="240">
        <f t="shared" si="27"/>
        <v>23</v>
      </c>
      <c r="E242" s="21">
        <f t="shared" si="28"/>
        <v>12</v>
      </c>
      <c r="F242" s="21" t="str">
        <f t="shared" si="29"/>
        <v>2312</v>
      </c>
      <c r="G242" s="21">
        <v>2107</v>
      </c>
      <c r="H242" s="240" t="s">
        <v>167</v>
      </c>
      <c r="I242" s="205" t="str">
        <f t="shared" si="30"/>
        <v>INDECAEA2411207</v>
      </c>
    </row>
  </sheetData>
  <sheetProtection algorithmName="SHA-512" hashValue="dsxhKZvCcE4fayRtsGxJil3PyDLBSFmlKDT+I+Y6P8K99m05K8cMMxR4xi6KBjW3ZrE04/rGK0t/BAhiHC3ybA==" saltValue="/ro7vlH38HJXaFVx+DyaPA==" spinCount="100000" sheet="1" objects="1" scenarios="1"/>
  <autoFilter ref="A1:C242" xr:uid="{00000000-0009-0000-0000-00000D000000}"/>
  <phoneticPr fontId="8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32</vt:i4>
      </vt:variant>
    </vt:vector>
  </HeadingPairs>
  <TitlesOfParts>
    <vt:vector size="46" baseType="lpstr">
      <vt:lpstr>Menu</vt:lpstr>
      <vt:lpstr>NoUsar</vt:lpstr>
      <vt:lpstr>Menu </vt:lpstr>
      <vt:lpstr>GranosBasicos</vt:lpstr>
      <vt:lpstr>GranosBasicos J </vt:lpstr>
      <vt:lpstr>Hortalizas</vt:lpstr>
      <vt:lpstr>Frutas</vt:lpstr>
      <vt:lpstr>Agroindustriales</vt:lpstr>
      <vt:lpstr>Pecuarios</vt:lpstr>
      <vt:lpstr>Pesqueros</vt:lpstr>
      <vt:lpstr>DatosBrutosN</vt:lpstr>
      <vt:lpstr>TD</vt:lpstr>
      <vt:lpstr>Hoja7</vt:lpstr>
      <vt:lpstr>numeracion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Agroindustriales!Títulos_a_imprimir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HERNÁNDEZ RAMÍREZ SILVIA YAMILETH</cp:lastModifiedBy>
  <cp:lastPrinted>2024-02-09T20:46:39Z</cp:lastPrinted>
  <dcterms:created xsi:type="dcterms:W3CDTF">2009-02-18T19:20:20Z</dcterms:created>
  <dcterms:modified xsi:type="dcterms:W3CDTF">2024-02-12T19:36:42Z</dcterms:modified>
</cp:coreProperties>
</file>